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r\Dropbox\redford\LAPTOP\MEM\"/>
    </mc:Choice>
  </mc:AlternateContent>
  <xr:revisionPtr revIDLastSave="0" documentId="13_ncr:1_{D4C6A768-F1A3-4D4C-A216-AEE093050C54}" xr6:coauthVersionLast="45" xr6:coauthVersionMax="45" xr10:uidLastSave="{00000000-0000-0000-0000-000000000000}"/>
  <bookViews>
    <workbookView xWindow="10230" yWindow="1410" windowWidth="27855" windowHeight="19350" activeTab="1" xr2:uid="{5831BA53-6945-4A9A-B622-2CCF1CF0EBC4}"/>
  </bookViews>
  <sheets>
    <sheet name="Mars Data Rates" sheetId="3" r:id="rId1"/>
    <sheet name="All Missions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3" i="3" l="1"/>
  <c r="I32" i="3"/>
  <c r="B79" i="4"/>
  <c r="C79" i="4" s="1"/>
  <c r="A79" i="4"/>
  <c r="C78" i="4"/>
  <c r="A78" i="4"/>
  <c r="C77" i="4"/>
  <c r="A77" i="4"/>
  <c r="C76" i="4"/>
  <c r="A76" i="4"/>
  <c r="C74" i="4"/>
  <c r="A74" i="4"/>
  <c r="C73" i="4"/>
  <c r="A73" i="4"/>
  <c r="A72" i="4"/>
  <c r="F72" i="4" s="1"/>
  <c r="F71" i="4"/>
  <c r="F70" i="4"/>
  <c r="F69" i="4"/>
  <c r="K35" i="3"/>
  <c r="I35" i="3"/>
  <c r="J35" i="3"/>
  <c r="C72" i="4" l="1"/>
  <c r="J28" i="3"/>
  <c r="H28" i="3"/>
  <c r="J27" i="3"/>
  <c r="H27" i="3"/>
  <c r="J26" i="3"/>
  <c r="H26" i="3"/>
  <c r="R25" i="3"/>
  <c r="S25" i="3" s="1"/>
  <c r="J25" i="3"/>
  <c r="H25" i="3"/>
  <c r="J24" i="3"/>
  <c r="H24" i="3"/>
  <c r="J23" i="3"/>
  <c r="J32" i="3" s="1"/>
  <c r="K32" i="3" s="1"/>
  <c r="H23" i="3"/>
  <c r="J22" i="3"/>
  <c r="H22" i="3"/>
  <c r="R21" i="3"/>
  <c r="J21" i="3"/>
  <c r="H21" i="3"/>
  <c r="O20" i="3"/>
  <c r="J20" i="3"/>
  <c r="H20" i="3"/>
  <c r="R19" i="3"/>
  <c r="S19" i="3" s="1"/>
  <c r="O19" i="3"/>
  <c r="J19" i="3"/>
  <c r="H19" i="3"/>
  <c r="J18" i="3"/>
  <c r="J33" i="3" s="1"/>
  <c r="K33" i="3" s="1"/>
  <c r="H18" i="3"/>
  <c r="J17" i="3"/>
  <c r="H17" i="3"/>
  <c r="J16" i="3"/>
  <c r="H16" i="3"/>
  <c r="J15" i="3"/>
  <c r="H15" i="3"/>
  <c r="J14" i="3"/>
  <c r="H14" i="3"/>
  <c r="J13" i="3"/>
  <c r="H13" i="3"/>
  <c r="J12" i="3"/>
  <c r="H12" i="3"/>
  <c r="J11" i="3"/>
  <c r="H11" i="3"/>
  <c r="J10" i="3"/>
  <c r="H10" i="3"/>
  <c r="J9" i="3"/>
  <c r="H9" i="3"/>
  <c r="J8" i="3"/>
  <c r="H8" i="3"/>
  <c r="J7" i="3"/>
  <c r="H7" i="3"/>
  <c r="J6" i="3"/>
  <c r="H6" i="3"/>
  <c r="J5" i="3"/>
  <c r="H5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2018-07-31</author>
  </authors>
  <commentList>
    <comment ref="I28" authorId="0" shapeId="0" xr:uid="{CE9E1CC6-1666-455F-AE60-125CC403E8E5}">
      <text>
        <r>
          <rPr>
            <b/>
            <sz val="9"/>
            <color indexed="81"/>
            <rFont val="Tahoma"/>
            <charset val="1"/>
          </rPr>
          <t>2018-07-31:</t>
        </r>
        <r>
          <rPr>
            <sz val="9"/>
            <color indexed="81"/>
            <rFont val="Tahoma"/>
            <charset val="1"/>
          </rPr>
          <t xml:space="preserve">
Max rate to orbital relay. 3 dirertly to DSN, 0.01 as backup</t>
        </r>
      </text>
    </comment>
  </commentList>
</comments>
</file>

<file path=xl/sharedStrings.xml><?xml version="1.0" encoding="utf-8"?>
<sst xmlns="http://schemas.openxmlformats.org/spreadsheetml/2006/main" count="545" uniqueCount="245">
  <si>
    <t>Data rates from Mars Probes</t>
  </si>
  <si>
    <t>Name</t>
  </si>
  <si>
    <t>Power</t>
  </si>
  <si>
    <t>Kb/s</t>
  </si>
  <si>
    <t>Mariner 4</t>
  </si>
  <si>
    <t>Mariner 6</t>
  </si>
  <si>
    <t>Mars 2/3</t>
  </si>
  <si>
    <t>Mariner 9</t>
  </si>
  <si>
    <t>Mars 5</t>
  </si>
  <si>
    <t>Viking 1/2</t>
  </si>
  <si>
    <t>Phobos 2</t>
  </si>
  <si>
    <t>Mars Global Surveyor</t>
  </si>
  <si>
    <t>Mars Pathfinder/Sojourner</t>
  </si>
  <si>
    <t>Mars Odyssey</t>
  </si>
  <si>
    <t>Mars Express</t>
  </si>
  <si>
    <t>Spirit/Opportunity</t>
  </si>
  <si>
    <t>Rosetta</t>
  </si>
  <si>
    <t>Mars Reconaissance Orbiter</t>
  </si>
  <si>
    <t>Phoenix</t>
  </si>
  <si>
    <t>Dawn</t>
  </si>
  <si>
    <t>172 GB from launch to 11/1/18</t>
  </si>
  <si>
    <t>Curiosity</t>
  </si>
  <si>
    <t>Mangalyaan</t>
  </si>
  <si>
    <t>MAVEN</t>
  </si>
  <si>
    <t>ExoMars Orbiter</t>
  </si>
  <si>
    <t>Insight</t>
  </si>
  <si>
    <t>(4500 W-h/sol)</t>
  </si>
  <si>
    <t>(2800 W-h/sol)</t>
  </si>
  <si>
    <t>Launch Date</t>
  </si>
  <si>
    <t>(1800 W-h/sol)</t>
  </si>
  <si>
    <t>Avg Power</t>
  </si>
  <si>
    <t>251 Mb/sol</t>
  </si>
  <si>
    <t xml:space="preserve"> Data rate</t>
  </si>
  <si>
    <t>Avg Rate (b/s)</t>
  </si>
  <si>
    <t>Peak (20% capacity)</t>
  </si>
  <si>
    <t>Launched by</t>
  </si>
  <si>
    <t>US</t>
  </si>
  <si>
    <t>USSR</t>
  </si>
  <si>
    <t>EU</t>
  </si>
  <si>
    <t>Flyby</t>
  </si>
  <si>
    <t>Lander</t>
  </si>
  <si>
    <t>Orbiter</t>
  </si>
  <si>
    <t>Rover</t>
  </si>
  <si>
    <t>Year of launch</t>
  </si>
  <si>
    <t>Tianmen-1</t>
  </si>
  <si>
    <t>China</t>
  </si>
  <si>
    <t>Emirates Mars Mission</t>
  </si>
  <si>
    <t>UAE</t>
  </si>
  <si>
    <t>Mars 2020</t>
  </si>
  <si>
    <t>Mission type w.r.t. Mars</t>
  </si>
  <si>
    <t>IND</t>
  </si>
  <si>
    <t>Arrival at Mars</t>
  </si>
  <si>
    <t>Mission Completion</t>
  </si>
  <si>
    <t>Reference for data rate</t>
  </si>
  <si>
    <t xml:space="preserve">1M No.1 </t>
  </si>
  <si>
    <t>OKB-1</t>
  </si>
  <si>
    <t xml:space="preserve">Soviet Union </t>
  </si>
  <si>
    <t xml:space="preserve">Flyby </t>
  </si>
  <si>
    <t>Launch failure</t>
  </si>
  <si>
    <t xml:space="preserve">Failed to orbit </t>
  </si>
  <si>
    <t>Molniya</t>
  </si>
  <si>
    <t xml:space="preserve">1M No.2 </t>
  </si>
  <si>
    <t xml:space="preserve">2MV-4 No.1 </t>
  </si>
  <si>
    <t xml:space="preserve"> </t>
  </si>
  <si>
    <t xml:space="preserve">Booster stage ("Block L") disintegrated in LEO </t>
  </si>
  <si>
    <t xml:space="preserve">Mars 1 (2MV-4 No.2) </t>
  </si>
  <si>
    <t>Spacecraft failure</t>
  </si>
  <si>
    <t xml:space="preserve">Communications lost before flyby </t>
  </si>
  <si>
    <t xml:space="preserve">2MV-3 No.1 </t>
  </si>
  <si>
    <t xml:space="preserve">Lander </t>
  </si>
  <si>
    <t xml:space="preserve">Never left LEO </t>
  </si>
  <si>
    <t xml:space="preserve">Mariner 3 </t>
  </si>
  <si>
    <t>NASA</t>
  </si>
  <si>
    <t xml:space="preserve">United States </t>
  </si>
  <si>
    <t xml:space="preserve">Payload fairing failed to separate </t>
  </si>
  <si>
    <t>Atlas LV-3 Agena-D</t>
  </si>
  <si>
    <t xml:space="preserve">Mariner 4 </t>
  </si>
  <si>
    <t xml:space="preserve"> United States </t>
  </si>
  <si>
    <t>Successful</t>
  </si>
  <si>
    <t xml:space="preserve">The first flyby of Mars on 15 July 1965 </t>
  </si>
  <si>
    <t xml:space="preserve">Zond 2 (3MV-4A No.2) </t>
  </si>
  <si>
    <t xml:space="preserve">Mariner 6 </t>
  </si>
  <si>
    <t>Atlas SLV-3C Centaur-D</t>
  </si>
  <si>
    <t>2M No.521 (1969A)</t>
  </si>
  <si>
    <t xml:space="preserve">Orbiter </t>
  </si>
  <si>
    <t>Proton-K/D</t>
  </si>
  <si>
    <t xml:space="preserve">Mariner 7 </t>
  </si>
  <si>
    <t>2M No.522 (1969B)</t>
  </si>
  <si>
    <t xml:space="preserve">Mariner 8 </t>
  </si>
  <si>
    <t xml:space="preserve">  United States </t>
  </si>
  <si>
    <t xml:space="preserve">Kosmos 419 (3MS No.170) </t>
  </si>
  <si>
    <t xml:space="preserve">Never left LEO; booster stage burn timer set incorrectly </t>
  </si>
  <si>
    <t xml:space="preserve">Mars 2 (4M No.171) </t>
  </si>
  <si>
    <t>Roskosmos</t>
  </si>
  <si>
    <t>Entered orbit on 27 November 1971, operated for 362 orbits</t>
  </si>
  <si>
    <t xml:space="preserve">Mars 2 lander (SA 4M No.171) </t>
  </si>
  <si>
    <t xml:space="preserve">Deployed from Mars 2, failed to land during attempt on 27 November 1971 </t>
  </si>
  <si>
    <t xml:space="preserve">Mars 3 (4M No.172) </t>
  </si>
  <si>
    <t xml:space="preserve">Entered orbit on 2 December 1971, operated for 20 orbits </t>
  </si>
  <si>
    <t xml:space="preserve">Mars 3 lander (SA 4M No.172) </t>
  </si>
  <si>
    <t xml:space="preserve">The first lander on Mars, soft landed on 2 December 1971. The first partial image  (70 lines) was transmitted. Contact lost 14.5 seconds after transmission start. </t>
  </si>
  <si>
    <t xml:space="preserve">Prop-M Rover rover (SA 4M No.172) </t>
  </si>
  <si>
    <t xml:space="preserve">Rover </t>
  </si>
  <si>
    <t>Partial failure</t>
  </si>
  <si>
    <t xml:space="preserve">Deployment is unknown, due to communication problem because of storm </t>
  </si>
  <si>
    <t xml:space="preserve">Mariner 9 </t>
  </si>
  <si>
    <t xml:space="preserve">The first orbiter of Mars. Entered orbit on 14 November 1971, deactivated 516 days after entering orbit </t>
  </si>
  <si>
    <t xml:space="preserve">Mars 4 (3MS No.52S) </t>
  </si>
  <si>
    <t xml:space="preserve">Failed to perform orbital insertion burn </t>
  </si>
  <si>
    <t xml:space="preserve">Mars 5 (3MS No.53S) </t>
  </si>
  <si>
    <t xml:space="preserve">Failed after 9 days in Mars orbit; returned 180 frames </t>
  </si>
  <si>
    <t xml:space="preserve">Mars 6 (3MP No.50P) </t>
  </si>
  <si>
    <t>Lander/Flyby</t>
  </si>
  <si>
    <t xml:space="preserve">Contact lost upon landing, atmospheric data mostly unreadable. Flyby bus collected data. </t>
  </si>
  <si>
    <t xml:space="preserve">Mars 7 (3MP No.51P) </t>
  </si>
  <si>
    <t xml:space="preserve">Separated from coast stage prematurely, failed to enter Martian atmosphere </t>
  </si>
  <si>
    <t xml:space="preserve">Viking 1 orbiter </t>
  </si>
  <si>
    <t xml:space="preserve">Operated for 1385 orbits. Entered Mars orbit in 1976 June 19. </t>
  </si>
  <si>
    <t>Titan IIIE Centaur-D1T</t>
  </si>
  <si>
    <t xml:space="preserve">Viking 1 lander </t>
  </si>
  <si>
    <t xml:space="preserve">The second lander successfully returning data, deployed from Viking 1 orbiter. Operated for 2245 sols. Landed on Mars in 1976 July 20. </t>
  </si>
  <si>
    <t xml:space="preserve">Viking 2 orbiter </t>
  </si>
  <si>
    <t xml:space="preserve">Operated for 700 orbits. Entered Mars orbit in 1976 August 7. </t>
  </si>
  <si>
    <t xml:space="preserve">Viking 2 lander </t>
  </si>
  <si>
    <t xml:space="preserve">Deployed from Viking 2 orbiter, operated for 1281 sols (11 Apr 1980). Landed on Mars in 1976 September 3. </t>
  </si>
  <si>
    <t xml:space="preserve">Phobos 1 (1F No.101) </t>
  </si>
  <si>
    <t>Orbiter/Phobos Lander</t>
  </si>
  <si>
    <t xml:space="preserve">Communications lost before reaching Mars; failed to enter orbit </t>
  </si>
  <si>
    <t>Proton-K/D-2</t>
  </si>
  <si>
    <t xml:space="preserve">Phobos 2 (1F No.102) </t>
  </si>
  <si>
    <t xml:space="preserve">Orbital observations successful, communications lost before landing </t>
  </si>
  <si>
    <t xml:space="preserve">Mars Observer </t>
  </si>
  <si>
    <t xml:space="preserve">Lost communications before orbital insertion </t>
  </si>
  <si>
    <t>Commercial Titan III</t>
  </si>
  <si>
    <t xml:space="preserve">Mars Global Surveyor </t>
  </si>
  <si>
    <t>United States</t>
  </si>
  <si>
    <t xml:space="preserve">Operated for seven years </t>
  </si>
  <si>
    <t>Delta II 7925</t>
  </si>
  <si>
    <t xml:space="preserve">Mars 96 (M1 No.520) (Mars-8) </t>
  </si>
  <si>
    <t xml:space="preserve"> Russia </t>
  </si>
  <si>
    <t>Orbiter/Penetrators</t>
  </si>
  <si>
    <t xml:space="preserve">Mars Pathfinder </t>
  </si>
  <si>
    <t xml:space="preserve">Landed at 19.13°N 33.22°W on 4 July 1997, Last contact on September 27, 1997 </t>
  </si>
  <si>
    <t xml:space="preserve">Sojourner </t>
  </si>
  <si>
    <t xml:space="preserve">The first rover on another planet, operated for 84 days </t>
  </si>
  <si>
    <t xml:space="preserve">Nozomi (PLANET-B) </t>
  </si>
  <si>
    <t>ISAS</t>
  </si>
  <si>
    <t xml:space="preserve"> Japan </t>
  </si>
  <si>
    <t xml:space="preserve">Ran out of fuel before reaching Mars </t>
  </si>
  <si>
    <t>M-V</t>
  </si>
  <si>
    <t xml:space="preserve">Mars Climate Orbiter </t>
  </si>
  <si>
    <t xml:space="preserve">Approached Mars too closely during orbit insertion attempt due to a software interface bug involving different units for impulse and burned up in the atmosphere </t>
  </si>
  <si>
    <t>Delta II 7425</t>
  </si>
  <si>
    <t xml:space="preserve">Mars Polar Lander </t>
  </si>
  <si>
    <t xml:space="preserve">Failed to land </t>
  </si>
  <si>
    <t xml:space="preserve">Deep Space 2 </t>
  </si>
  <si>
    <t xml:space="preserve">Penetrator </t>
  </si>
  <si>
    <t xml:space="preserve">Deployed from MPL, no data returned </t>
  </si>
  <si>
    <t xml:space="preserve">Mars Odyssey </t>
  </si>
  <si>
    <t>Operational</t>
  </si>
  <si>
    <t xml:space="preserve">Expected to remain operational until 2025. </t>
  </si>
  <si>
    <t xml:space="preserve">Mars Express </t>
  </si>
  <si>
    <t>ESA</t>
  </si>
  <si>
    <t xml:space="preserve">  European Union </t>
  </si>
  <si>
    <t xml:space="preserve">Enough fuel to remain operational until 2026. </t>
  </si>
  <si>
    <t>Soyuz-FG/Fregat</t>
  </si>
  <si>
    <t xml:space="preserve">Beagle 2 </t>
  </si>
  <si>
    <t>Lander failure</t>
  </si>
  <si>
    <t xml:space="preserve">No communications received after release from Mars Express. Orbital images of landing site suggest a successful landing, but two solar panels failed to deploy, obstructing its communications. </t>
  </si>
  <si>
    <t xml:space="preserve">Spirit (MER-A) </t>
  </si>
  <si>
    <t xml:space="preserve">   United States </t>
  </si>
  <si>
    <t xml:space="preserve">Landed on January 4, 2004.Operated for 2208 sols </t>
  </si>
  <si>
    <t xml:space="preserve">Opportunity (MER-B) </t>
  </si>
  <si>
    <t xml:space="preserve">Landed on January 25, 2004.Operated for 5351 sols </t>
  </si>
  <si>
    <t>Delta II 7925H</t>
  </si>
  <si>
    <t xml:space="preserve">Rosetta </t>
  </si>
  <si>
    <t xml:space="preserve"> European Union </t>
  </si>
  <si>
    <t xml:space="preserve">Gravity assist </t>
  </si>
  <si>
    <t xml:space="preserve">Flyby in February 2007 en route to 67P/Churyumov–Gerasimenko </t>
  </si>
  <si>
    <t>Ariane 5G+</t>
  </si>
  <si>
    <t xml:space="preserve">Mars Reconnaissance Orbiter </t>
  </si>
  <si>
    <t xml:space="preserve">Entered orbit on March 10, 2006 </t>
  </si>
  <si>
    <t>Atlas V 401</t>
  </si>
  <si>
    <t xml:space="preserve">Phoenix </t>
  </si>
  <si>
    <t xml:space="preserve">Landed on May 25, 2008.End of mission November 2, 2008 </t>
  </si>
  <si>
    <t xml:space="preserve">Dawn </t>
  </si>
  <si>
    <t xml:space="preserve">Flyby in February 2009 en route to 4 Vesta and Ceres </t>
  </si>
  <si>
    <t xml:space="preserve">Fobos-Grunt </t>
  </si>
  <si>
    <t>Orbiter/Phobos sample</t>
  </si>
  <si>
    <t xml:space="preserve">Never left LEO (intended to depart under own power) </t>
  </si>
  <si>
    <t>Zenit-2M</t>
  </si>
  <si>
    <t xml:space="preserve">Yinghuo-1 </t>
  </si>
  <si>
    <t>CNSA</t>
  </si>
  <si>
    <t xml:space="preserve">China </t>
  </si>
  <si>
    <t xml:space="preserve">Lost with Fobos-Grunt </t>
  </si>
  <si>
    <t xml:space="preserve">To have been deployed by Fobos-Grunt </t>
  </si>
  <si>
    <t xml:space="preserve">Curiosity (Mars Science Laboratory) </t>
  </si>
  <si>
    <t xml:space="preserve">Landed on August 6, 2012 </t>
  </si>
  <si>
    <t>Atlas V 541</t>
  </si>
  <si>
    <t xml:space="preserve">Mars Orbiter Mission (Mangalyaan) </t>
  </si>
  <si>
    <t>ISRO</t>
  </si>
  <si>
    <t xml:space="preserve"> India </t>
  </si>
  <si>
    <t xml:space="preserve">Entered orbit on 24 September 2014. Mission extended till 2020. </t>
  </si>
  <si>
    <t>PSLV-XL</t>
  </si>
  <si>
    <t xml:space="preserve">MAVEN </t>
  </si>
  <si>
    <t xml:space="preserve">Orbit insertion on September 22, 2014 </t>
  </si>
  <si>
    <t xml:space="preserve">ExoMars Trace Gas Orbiter </t>
  </si>
  <si>
    <t>ESA/Roscosmos</t>
  </si>
  <si>
    <t xml:space="preserve"> European Union/ Russia </t>
  </si>
  <si>
    <t xml:space="preserve">Entered orbit on October 19, 2016 </t>
  </si>
  <si>
    <t>Proton-M/Briz-M</t>
  </si>
  <si>
    <t xml:space="preserve">Schiaparelli EDM lander </t>
  </si>
  <si>
    <t>Carried by the ExoMars Trace Gas Orbiter. Although the lander crashed, engineering data on the first five minutes of entry was successfully retrieved.</t>
  </si>
  <si>
    <t xml:space="preserve">InSight </t>
  </si>
  <si>
    <t xml:space="preserve">Landed on November 26, 2018. </t>
  </si>
  <si>
    <t xml:space="preserve">MarCO </t>
  </si>
  <si>
    <t xml:space="preserve">Two CubeSats flyby supporting InSight </t>
  </si>
  <si>
    <t xml:space="preserve">Flyby November 26, 2018. Last contact Feb 2019 </t>
  </si>
  <si>
    <t xml:space="preserve">Emirates Mars Mission </t>
  </si>
  <si>
    <t>MBRSC</t>
  </si>
  <si>
    <t xml:space="preserve">United Arab Emirates </t>
  </si>
  <si>
    <t>En route</t>
  </si>
  <si>
    <t xml:space="preserve">Arrives February 2021. </t>
  </si>
  <si>
    <t>H-IIA</t>
  </si>
  <si>
    <t xml:space="preserve">Tianwen-1 orbiter </t>
  </si>
  <si>
    <t xml:space="preserve">Proposed orbit insertion: 11-24 February 2021 </t>
  </si>
  <si>
    <t>Long March 5</t>
  </si>
  <si>
    <t xml:space="preserve">Tianwen-1 lander/rover </t>
  </si>
  <si>
    <t xml:space="preserve">Lander/rover </t>
  </si>
  <si>
    <t xml:space="preserve">Proposed landing: 23 April 2021 </t>
  </si>
  <si>
    <t xml:space="preserve">Perseverance rover </t>
  </si>
  <si>
    <t xml:space="preserve">Proposed landing: 18 February 2021 </t>
  </si>
  <si>
    <t xml:space="preserve">Ingenuity helicopter </t>
  </si>
  <si>
    <t xml:space="preserve">Helicopter </t>
  </si>
  <si>
    <t xml:space="preserve">Proposed landing: 18 February 2021 To be deployed from the Perseverance rover. </t>
  </si>
  <si>
    <t xml:space="preserve">Atlas V 541 </t>
  </si>
  <si>
    <t>All Mars Missions</t>
  </si>
  <si>
    <t xml:space="preserve">Derived from </t>
  </si>
  <si>
    <t>https://en.wikipedia.org/wiki/List_of_missions_to_Mars</t>
  </si>
  <si>
    <t>Organization</t>
  </si>
  <si>
    <t>Nation</t>
  </si>
  <si>
    <t>Type</t>
  </si>
  <si>
    <t>Status</t>
  </si>
  <si>
    <t>Note</t>
  </si>
  <si>
    <t>Launcher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</si>
</sst>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1D00F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164" fontId="0" fillId="0" borderId="0" xfId="1" applyNumberFormat="1" applyFont="1"/>
    <xf numFmtId="43" fontId="0" fillId="0" borderId="0" xfId="0" applyNumberFormat="1"/>
    <xf numFmtId="0" fontId="4" fillId="0" borderId="0" xfId="0" applyFont="1"/>
    <xf numFmtId="0" fontId="5" fillId="0" borderId="0" xfId="0" applyFont="1"/>
    <xf numFmtId="0" fontId="6" fillId="0" borderId="0" xfId="0" applyFont="1"/>
    <xf numFmtId="15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1D00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Data Rates from Mars in Kbits/sec</a:t>
            </a:r>
          </a:p>
          <a:p>
            <a:pPr>
              <a:defRPr/>
            </a:pPr>
            <a:r>
              <a:rPr lang="en-US">
                <a:solidFill>
                  <a:srgbClr val="FF0000"/>
                </a:solidFill>
              </a:rPr>
              <a:t>Finished</a:t>
            </a:r>
            <a:r>
              <a:rPr lang="en-US"/>
              <a:t>, </a:t>
            </a:r>
            <a:r>
              <a:rPr lang="en-US">
                <a:solidFill>
                  <a:srgbClr val="00B050"/>
                </a:solidFill>
              </a:rPr>
              <a:t>Operating</a:t>
            </a:r>
            <a:r>
              <a:rPr lang="en-US"/>
              <a:t>, </a:t>
            </a:r>
            <a:r>
              <a:rPr lang="en-US">
                <a:solidFill>
                  <a:srgbClr val="00B0F0"/>
                </a:solidFill>
              </a:rPr>
              <a:t>En Route</a:t>
            </a:r>
          </a:p>
        </c:rich>
      </c:tx>
      <c:layout>
        <c:manualLayout>
          <c:xMode val="edge"/>
          <c:yMode val="edge"/>
          <c:x val="0.23088888888888895"/>
          <c:y val="1.87040748162992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2791776027996496E-2"/>
          <c:y val="0.18358928805685051"/>
          <c:w val="0.86498600174978124"/>
          <c:h val="0.78847419842003719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1.8696821775167891E-3"/>
                  <c:y val="-2.5396830475557116E-3"/>
                </c:manualLayout>
              </c:layout>
              <c:tx>
                <c:rich>
                  <a:bodyPr/>
                  <a:lstStyle/>
                  <a:p>
                    <a:fld id="{16F9DFE1-3B6F-4840-9300-980814E6566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EB0A-436E-A0DC-58EE4E9ED246}"/>
                </c:ext>
              </c:extLst>
            </c:dLbl>
            <c:dLbl>
              <c:idx val="1"/>
              <c:layout>
                <c:manualLayout>
                  <c:x val="-0.10058798515762885"/>
                  <c:y val="-2.2857147428000987E-2"/>
                </c:manualLayout>
              </c:layout>
              <c:tx>
                <c:rich>
                  <a:bodyPr/>
                  <a:lstStyle/>
                  <a:p>
                    <a:fld id="{DD1350E6-1A95-4ADD-824B-494B740946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EB0A-436E-A0DC-58EE4E9ED24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EB0A-436E-A0DC-58EE4E9ED24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AEBF8E9-ECE4-47E7-9371-66C01D2801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EB0A-436E-A0DC-58EE4E9ED24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EB0A-436E-A0DC-58EE4E9ED24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EFB00463-AFEE-4513-ABA6-90231134429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EB0A-436E-A0DC-58EE4E9ED24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EB0A-436E-A0DC-58EE4E9ED246}"/>
                </c:ext>
              </c:extLst>
            </c:dLbl>
            <c:dLbl>
              <c:idx val="7"/>
              <c:layout>
                <c:manualLayout>
                  <c:x val="-0.18797463545542639"/>
                  <c:y val="-9.312063600617428E-17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rgbClr val="00B05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9D46C14-B9E2-437E-AAC9-7D2E7C9353E0}" type="CELLRANGE">
                      <a:rPr lang="en-US"/>
                      <a:pPr>
                        <a:defRPr sz="1200">
                          <a:solidFill>
                            <a:srgbClr val="00B050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632297247641349"/>
                      <c:h val="5.3360140654446324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EB0A-436E-A0DC-58EE4E9ED24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EB0A-436E-A0DC-58EE4E9ED246}"/>
                </c:ext>
              </c:extLst>
            </c:dLbl>
            <c:dLbl>
              <c:idx val="9"/>
              <c:layout>
                <c:manualLayout>
                  <c:x val="-0.12630119416099242"/>
                  <c:y val="-5.0793660951114232E-3"/>
                </c:manualLayout>
              </c:layout>
              <c:tx>
                <c:rich>
                  <a:bodyPr/>
                  <a:lstStyle/>
                  <a:p>
                    <a:fld id="{1BE338EA-ECA5-46C9-9552-56488DC3CE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EB0A-436E-A0DC-58EE4E9ED246}"/>
                </c:ext>
              </c:extLst>
            </c:dLbl>
            <c:dLbl>
              <c:idx val="1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rgbClr val="00B05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B89D479-F577-43A2-9762-07ECECAF238E}" type="CELLRANGE">
                      <a:rPr lang="en-US"/>
                      <a:pPr>
                        <a:defRPr sz="1200">
                          <a:solidFill>
                            <a:srgbClr val="00B050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EB0A-436E-A0DC-58EE4E9ED246}"/>
                </c:ext>
              </c:extLst>
            </c:dLbl>
            <c:dLbl>
              <c:idx val="11"/>
              <c:layout>
                <c:manualLayout>
                  <c:x val="-8.9592842385475477E-2"/>
                  <c:y val="3.881035646751285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rgbClr val="FF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BA0D6B4-C0FF-439F-B38D-8188E1092F8E}" type="CELLRANGE">
                      <a:rPr lang="en-US"/>
                      <a:pPr>
                        <a:defRPr sz="1200">
                          <a:solidFill>
                            <a:srgbClr val="FF0000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337541224078724"/>
                      <c:h val="4.3862925906846817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EB0A-436E-A0DC-58EE4E9ED24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EB0A-436E-A0DC-58EE4E9ED246}"/>
                </c:ext>
              </c:extLst>
            </c:dLbl>
            <c:dLbl>
              <c:idx val="13"/>
              <c:layout>
                <c:manualLayout>
                  <c:x val="-4.3077085137183425E-2"/>
                  <c:y val="-7.015934411385468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rgbClr val="00B05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BE08E86-783A-4B17-B0D9-38D896C157FF}" type="CELLRANGE">
                      <a:rPr lang="en-US"/>
                      <a:pPr>
                        <a:defRPr sz="1200">
                          <a:solidFill>
                            <a:srgbClr val="00B050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678584593870525"/>
                      <c:h val="0.11923811908273844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EB0A-436E-A0DC-58EE4E9ED24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EB0A-436E-A0DC-58EE4E9ED24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EB0A-436E-A0DC-58EE4E9ED24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EB0A-436E-A0DC-58EE4E9ED24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EB0A-436E-A0DC-58EE4E9ED246}"/>
                </c:ext>
              </c:extLst>
            </c:dLbl>
            <c:dLbl>
              <c:idx val="18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rgbClr val="00B05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F1172F1C-4642-4FC7-96F0-432F848BEA87}" type="CELLRANGE">
                      <a:rPr lang="en-US"/>
                      <a:pPr>
                        <a:defRPr sz="1200">
                          <a:solidFill>
                            <a:srgbClr val="00B050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rgbClr val="00B05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EB0A-436E-A0DC-58EE4E9ED246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EB0A-436E-A0DC-58EE4E9ED246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EB0A-436E-A0DC-58EE4E9ED246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EB0A-436E-A0DC-58EE4E9ED246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CD51A03D-5813-40DB-9575-DF62776BF573}" type="CELLRANGE">
                      <a:rPr lang="en-US">
                        <a:solidFill>
                          <a:srgbClr val="00B0F0"/>
                        </a:solidFill>
                      </a:rPr>
                      <a:pPr/>
                      <a:t>[CELLRANGE]</a:t>
                    </a:fld>
                    <a:endParaRPr lang="en-US"/>
                  </a:p>
                </c:rich>
              </c:tx>
              <c:dLblPos val="l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EB0A-436E-A0DC-58EE4E9ED246}"/>
                </c:ext>
              </c:extLst>
            </c:dLbl>
            <c:dLbl>
              <c:idx val="23"/>
              <c:layout>
                <c:manualLayout>
                  <c:x val="-9.9162207171495334E-2"/>
                  <c:y val="1.5880018173731918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rgbClr val="00B0F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241B54A-13F4-4D80-A642-9725705B06F1}" type="CELLRANGE">
                      <a:rPr lang="en-US"/>
                      <a:pPr>
                        <a:defRPr sz="1200">
                          <a:solidFill>
                            <a:srgbClr val="00B0F0"/>
                          </a:solidFill>
                        </a:defRPr>
                      </a:pPr>
                      <a:t>[CELLRANGE]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rgbClr val="00B0F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EB0A-436E-A0DC-58EE4E9ED24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l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'Mars Data Rates'!$I$5:$I$28</c:f>
              <c:numCache>
                <c:formatCode>General</c:formatCode>
                <c:ptCount val="24"/>
                <c:pt idx="0">
                  <c:v>3.3000000000000002E-2</c:v>
                </c:pt>
                <c:pt idx="1">
                  <c:v>16.2</c:v>
                </c:pt>
                <c:pt idx="3">
                  <c:v>16</c:v>
                </c:pt>
                <c:pt idx="5">
                  <c:v>16</c:v>
                </c:pt>
                <c:pt idx="7">
                  <c:v>21.3</c:v>
                </c:pt>
                <c:pt idx="9">
                  <c:v>128</c:v>
                </c:pt>
                <c:pt idx="10">
                  <c:v>228</c:v>
                </c:pt>
                <c:pt idx="11">
                  <c:v>256</c:v>
                </c:pt>
                <c:pt idx="13">
                  <c:v>6000</c:v>
                </c:pt>
                <c:pt idx="18">
                  <c:v>2048</c:v>
                </c:pt>
                <c:pt idx="22" formatCode="_(* #,##0_);_(* \(#,##0\);_(* &quot;-&quot;??_);_(@_)">
                  <c:v>256</c:v>
                </c:pt>
                <c:pt idx="23" formatCode="_(* #,##0_);_(* \(#,##0\);_(* &quot;-&quot;??_);_(@_)">
                  <c:v>2000</c:v>
                </c:pt>
              </c:numCache>
            </c:numRef>
          </c:xVal>
          <c:yVal>
            <c:numRef>
              <c:f>'Mars Data Rates'!$J$5:$J$28</c:f>
              <c:numCache>
                <c:formatCode>General</c:formatCode>
                <c:ptCount val="24"/>
                <c:pt idx="0">
                  <c:v>1964</c:v>
                </c:pt>
                <c:pt idx="1">
                  <c:v>1969</c:v>
                </c:pt>
                <c:pt idx="2">
                  <c:v>1971</c:v>
                </c:pt>
                <c:pt idx="3">
                  <c:v>1971</c:v>
                </c:pt>
                <c:pt idx="4">
                  <c:v>1973</c:v>
                </c:pt>
                <c:pt idx="5">
                  <c:v>1975</c:v>
                </c:pt>
                <c:pt idx="6">
                  <c:v>1988</c:v>
                </c:pt>
                <c:pt idx="7">
                  <c:v>1996</c:v>
                </c:pt>
                <c:pt idx="8">
                  <c:v>1996</c:v>
                </c:pt>
                <c:pt idx="9">
                  <c:v>2001</c:v>
                </c:pt>
                <c:pt idx="10">
                  <c:v>2003</c:v>
                </c:pt>
                <c:pt idx="11">
                  <c:v>2003</c:v>
                </c:pt>
                <c:pt idx="12">
                  <c:v>2004</c:v>
                </c:pt>
                <c:pt idx="13">
                  <c:v>2005</c:v>
                </c:pt>
                <c:pt idx="14">
                  <c:v>2007</c:v>
                </c:pt>
                <c:pt idx="15">
                  <c:v>2007</c:v>
                </c:pt>
                <c:pt idx="16">
                  <c:v>2011</c:v>
                </c:pt>
                <c:pt idx="17">
                  <c:v>2013</c:v>
                </c:pt>
                <c:pt idx="18">
                  <c:v>2013</c:v>
                </c:pt>
                <c:pt idx="19">
                  <c:v>2016</c:v>
                </c:pt>
                <c:pt idx="20">
                  <c:v>2018</c:v>
                </c:pt>
                <c:pt idx="21">
                  <c:v>2020</c:v>
                </c:pt>
                <c:pt idx="22">
                  <c:v>2020</c:v>
                </c:pt>
                <c:pt idx="23">
                  <c:v>2020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'Mars Data Rates'!$H$5:$H$28</c15:f>
                <c15:dlblRangeCache>
                  <c:ptCount val="24"/>
                  <c:pt idx="0">
                    <c:v>Mariner 4</c:v>
                  </c:pt>
                  <c:pt idx="1">
                    <c:v>Mariner 6</c:v>
                  </c:pt>
                  <c:pt idx="2">
                    <c:v>Mars 2/3</c:v>
                  </c:pt>
                  <c:pt idx="3">
                    <c:v>Mariner 9</c:v>
                  </c:pt>
                  <c:pt idx="4">
                    <c:v>Mars 5</c:v>
                  </c:pt>
                  <c:pt idx="5">
                    <c:v>Viking 1/2</c:v>
                  </c:pt>
                  <c:pt idx="6">
                    <c:v>Phobos 2</c:v>
                  </c:pt>
                  <c:pt idx="7">
                    <c:v>Mars Global Surveyor</c:v>
                  </c:pt>
                  <c:pt idx="8">
                    <c:v>Mars Pathfinder/Sojourner</c:v>
                  </c:pt>
                  <c:pt idx="9">
                    <c:v>Mars Odyssey</c:v>
                  </c:pt>
                  <c:pt idx="10">
                    <c:v>Mars Express</c:v>
                  </c:pt>
                  <c:pt idx="11">
                    <c:v>Spirit/Opportunity</c:v>
                  </c:pt>
                  <c:pt idx="12">
                    <c:v>Rosetta</c:v>
                  </c:pt>
                  <c:pt idx="13">
                    <c:v>Mars Reconaissance Orbiter</c:v>
                  </c:pt>
                  <c:pt idx="14">
                    <c:v>Phoenix</c:v>
                  </c:pt>
                  <c:pt idx="15">
                    <c:v>Dawn</c:v>
                  </c:pt>
                  <c:pt idx="16">
                    <c:v>Curiosity</c:v>
                  </c:pt>
                  <c:pt idx="17">
                    <c:v>Mangalyaan</c:v>
                  </c:pt>
                  <c:pt idx="18">
                    <c:v>MAVEN</c:v>
                  </c:pt>
                  <c:pt idx="19">
                    <c:v>ExoMars Orbiter</c:v>
                  </c:pt>
                  <c:pt idx="20">
                    <c:v>Insight</c:v>
                  </c:pt>
                  <c:pt idx="21">
                    <c:v>Tianmen-1</c:v>
                  </c:pt>
                  <c:pt idx="22">
                    <c:v>Emirates Mars Mission</c:v>
                  </c:pt>
                  <c:pt idx="23">
                    <c:v>Mars 2020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9-EB0A-436E-A0DC-58EE4E9ED246}"/>
            </c:ext>
          </c:extLst>
        </c:ser>
        <c:dLbls>
          <c:dLblPos val="l"/>
          <c:showLegendKey val="0"/>
          <c:showVal val="1"/>
          <c:showCatName val="0"/>
          <c:showSerName val="0"/>
          <c:showPercent val="0"/>
          <c:showBubbleSize val="0"/>
        </c:dLbls>
        <c:axId val="421276464"/>
        <c:axId val="421282696"/>
      </c:scatterChart>
      <c:valAx>
        <c:axId val="421276464"/>
        <c:scaling>
          <c:logBase val="10"/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1282696"/>
        <c:crosses val="autoZero"/>
        <c:crossBetween val="midCat"/>
      </c:valAx>
      <c:valAx>
        <c:axId val="421282696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Year of Launch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12764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1152524</xdr:colOff>
      <xdr:row>30</xdr:row>
      <xdr:rowOff>142876</xdr:rowOff>
    </xdr:from>
    <xdr:to>
      <xdr:col>7</xdr:col>
      <xdr:colOff>1162050</xdr:colOff>
      <xdr:row>57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4AEFE6-E474-4997-86BF-580FCEB5E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0ECBF-FF01-475D-8FC8-7D1719124966}">
  <dimension ref="A1:S35"/>
  <sheetViews>
    <sheetView workbookViewId="0">
      <selection activeCell="I33" sqref="I33"/>
    </sheetView>
  </sheetViews>
  <sheetFormatPr defaultRowHeight="15" x14ac:dyDescent="0.25"/>
  <cols>
    <col min="1" max="1" width="33.42578125" customWidth="1"/>
    <col min="2" max="2" width="14.42578125" customWidth="1"/>
    <col min="3" max="3" width="18.5703125" customWidth="1"/>
    <col min="4" max="7" width="15.28515625" customWidth="1"/>
    <col min="8" max="8" width="33.42578125" customWidth="1"/>
    <col min="13" max="13" width="10.5703125" bestFit="1" customWidth="1"/>
  </cols>
  <sheetData>
    <row r="1" spans="1:19" x14ac:dyDescent="0.25">
      <c r="A1" t="s">
        <v>0</v>
      </c>
    </row>
    <row r="2" spans="1:19" x14ac:dyDescent="0.25">
      <c r="A2" s="1">
        <v>44013</v>
      </c>
      <c r="B2" s="1"/>
      <c r="C2" s="1"/>
      <c r="H2" s="1"/>
    </row>
    <row r="4" spans="1:19" x14ac:dyDescent="0.25">
      <c r="A4" t="s">
        <v>1</v>
      </c>
      <c r="B4" t="s">
        <v>35</v>
      </c>
      <c r="C4" t="s">
        <v>49</v>
      </c>
      <c r="D4" s="2" t="s">
        <v>28</v>
      </c>
      <c r="E4" s="2" t="s">
        <v>51</v>
      </c>
      <c r="F4" s="2" t="s">
        <v>52</v>
      </c>
      <c r="G4" s="2" t="s">
        <v>53</v>
      </c>
      <c r="H4" t="s">
        <v>1</v>
      </c>
      <c r="I4" s="2" t="s">
        <v>3</v>
      </c>
      <c r="J4" t="s">
        <v>43</v>
      </c>
      <c r="L4" s="2" t="s">
        <v>32</v>
      </c>
      <c r="M4" s="2" t="s">
        <v>2</v>
      </c>
      <c r="O4" s="2" t="s">
        <v>33</v>
      </c>
      <c r="R4" t="s">
        <v>30</v>
      </c>
      <c r="S4" t="s">
        <v>34</v>
      </c>
    </row>
    <row r="5" spans="1:19" x14ac:dyDescent="0.25">
      <c r="A5" t="s">
        <v>4</v>
      </c>
      <c r="B5" t="s">
        <v>36</v>
      </c>
      <c r="C5" t="s">
        <v>39</v>
      </c>
      <c r="D5" s="1">
        <v>23709</v>
      </c>
      <c r="E5" s="1"/>
      <c r="F5" s="1"/>
      <c r="G5" s="1"/>
      <c r="H5" s="5" t="str">
        <f>A5</f>
        <v>Mariner 4</v>
      </c>
      <c r="I5">
        <v>3.3000000000000002E-2</v>
      </c>
      <c r="J5">
        <f>YEAR(D5)</f>
        <v>1964</v>
      </c>
      <c r="M5" s="3">
        <v>310</v>
      </c>
      <c r="R5" s="3"/>
    </row>
    <row r="6" spans="1:19" x14ac:dyDescent="0.25">
      <c r="A6" t="s">
        <v>5</v>
      </c>
      <c r="B6" t="s">
        <v>36</v>
      </c>
      <c r="C6" t="s">
        <v>39</v>
      </c>
      <c r="D6" s="1">
        <v>25259</v>
      </c>
      <c r="E6" s="1"/>
      <c r="F6" s="1"/>
      <c r="G6" s="1"/>
      <c r="H6" s="5" t="str">
        <f t="shared" ref="H6:H28" si="0">A6</f>
        <v>Mariner 6</v>
      </c>
      <c r="I6">
        <v>16.2</v>
      </c>
      <c r="J6">
        <f t="shared" ref="J6:J28" si="1">YEAR(D6)</f>
        <v>1969</v>
      </c>
      <c r="M6" s="3">
        <v>449</v>
      </c>
      <c r="R6" s="3"/>
    </row>
    <row r="7" spans="1:19" x14ac:dyDescent="0.25">
      <c r="A7" t="s">
        <v>6</v>
      </c>
      <c r="B7" t="s">
        <v>37</v>
      </c>
      <c r="C7" t="s">
        <v>39</v>
      </c>
      <c r="D7" s="1">
        <v>26072</v>
      </c>
      <c r="E7" s="1"/>
      <c r="F7" s="1"/>
      <c r="G7" s="1"/>
      <c r="H7" s="5" t="str">
        <f t="shared" si="0"/>
        <v>Mars 2/3</v>
      </c>
      <c r="J7">
        <f t="shared" si="1"/>
        <v>1971</v>
      </c>
      <c r="M7" s="3"/>
      <c r="R7" s="3"/>
    </row>
    <row r="8" spans="1:19" x14ac:dyDescent="0.25">
      <c r="A8" t="s">
        <v>7</v>
      </c>
      <c r="B8" t="s">
        <v>36</v>
      </c>
      <c r="C8" t="s">
        <v>39</v>
      </c>
      <c r="D8" s="1">
        <v>26083</v>
      </c>
      <c r="E8" s="1"/>
      <c r="F8" s="1"/>
      <c r="G8" s="1"/>
      <c r="H8" s="5" t="str">
        <f t="shared" si="0"/>
        <v>Mariner 9</v>
      </c>
      <c r="I8">
        <v>16</v>
      </c>
      <c r="J8">
        <f t="shared" si="1"/>
        <v>1971</v>
      </c>
      <c r="M8" s="3">
        <v>500</v>
      </c>
      <c r="R8" s="3"/>
    </row>
    <row r="9" spans="1:19" x14ac:dyDescent="0.25">
      <c r="A9" t="s">
        <v>8</v>
      </c>
      <c r="B9" t="s">
        <v>37</v>
      </c>
      <c r="C9" t="s">
        <v>39</v>
      </c>
      <c r="D9" s="1">
        <v>26870</v>
      </c>
      <c r="E9" s="1"/>
      <c r="F9" s="1"/>
      <c r="G9" s="1"/>
      <c r="H9" s="5" t="str">
        <f t="shared" si="0"/>
        <v>Mars 5</v>
      </c>
      <c r="J9">
        <f t="shared" si="1"/>
        <v>1973</v>
      </c>
      <c r="M9" s="3"/>
      <c r="R9" s="3"/>
    </row>
    <row r="10" spans="1:19" x14ac:dyDescent="0.25">
      <c r="A10" t="s">
        <v>9</v>
      </c>
      <c r="B10" t="s">
        <v>36</v>
      </c>
      <c r="C10" t="s">
        <v>40</v>
      </c>
      <c r="D10" s="1">
        <v>27626</v>
      </c>
      <c r="E10" s="1"/>
      <c r="F10" s="1"/>
      <c r="G10" s="1"/>
      <c r="H10" s="5" t="str">
        <f t="shared" si="0"/>
        <v>Viking 1/2</v>
      </c>
      <c r="I10">
        <v>16</v>
      </c>
      <c r="J10">
        <f t="shared" si="1"/>
        <v>1975</v>
      </c>
      <c r="M10" s="3">
        <v>620</v>
      </c>
      <c r="R10" s="3"/>
    </row>
    <row r="11" spans="1:19" x14ac:dyDescent="0.25">
      <c r="A11" t="s">
        <v>10</v>
      </c>
      <c r="B11" t="s">
        <v>37</v>
      </c>
      <c r="C11" t="s">
        <v>41</v>
      </c>
      <c r="D11" s="1">
        <v>32336</v>
      </c>
      <c r="E11" s="1"/>
      <c r="F11" s="1"/>
      <c r="G11" s="1"/>
      <c r="H11" s="5" t="str">
        <f t="shared" si="0"/>
        <v>Phobos 2</v>
      </c>
      <c r="J11">
        <f t="shared" si="1"/>
        <v>1988</v>
      </c>
      <c r="M11" s="3"/>
      <c r="R11" s="3"/>
    </row>
    <row r="12" spans="1:19" x14ac:dyDescent="0.25">
      <c r="A12" t="s">
        <v>11</v>
      </c>
      <c r="B12" t="s">
        <v>36</v>
      </c>
      <c r="C12" t="s">
        <v>41</v>
      </c>
      <c r="D12" s="1">
        <v>35257</v>
      </c>
      <c r="E12" s="1"/>
      <c r="F12" s="1"/>
      <c r="G12" s="1"/>
      <c r="H12" s="5" t="str">
        <f t="shared" si="0"/>
        <v>Mars Global Surveyor</v>
      </c>
      <c r="I12">
        <v>21.3</v>
      </c>
      <c r="J12">
        <f t="shared" si="1"/>
        <v>1996</v>
      </c>
      <c r="M12" s="3">
        <v>980</v>
      </c>
      <c r="R12" s="3"/>
    </row>
    <row r="13" spans="1:19" x14ac:dyDescent="0.25">
      <c r="A13" t="s">
        <v>12</v>
      </c>
      <c r="B13" t="s">
        <v>36</v>
      </c>
      <c r="C13" t="s">
        <v>42</v>
      </c>
      <c r="D13" s="1">
        <v>35403</v>
      </c>
      <c r="E13" s="1"/>
      <c r="F13" s="1"/>
      <c r="G13" s="1"/>
      <c r="H13" s="5" t="str">
        <f t="shared" si="0"/>
        <v>Mars Pathfinder/Sojourner</v>
      </c>
      <c r="J13">
        <f t="shared" si="1"/>
        <v>1996</v>
      </c>
      <c r="M13" s="3">
        <v>35</v>
      </c>
      <c r="R13" s="3"/>
    </row>
    <row r="14" spans="1:19" x14ac:dyDescent="0.25">
      <c r="A14" t="s">
        <v>13</v>
      </c>
      <c r="B14" t="s">
        <v>36</v>
      </c>
      <c r="C14" t="s">
        <v>41</v>
      </c>
      <c r="D14" s="1">
        <v>36988</v>
      </c>
      <c r="E14" s="1"/>
      <c r="F14" s="1"/>
      <c r="G14" s="1"/>
      <c r="H14" s="5" t="str">
        <f t="shared" si="0"/>
        <v>Mars Odyssey</v>
      </c>
      <c r="I14">
        <v>128</v>
      </c>
      <c r="J14">
        <f t="shared" si="1"/>
        <v>2001</v>
      </c>
      <c r="M14" s="3"/>
      <c r="R14" s="3"/>
    </row>
    <row r="15" spans="1:19" x14ac:dyDescent="0.25">
      <c r="A15" t="s">
        <v>14</v>
      </c>
      <c r="B15" t="s">
        <v>36</v>
      </c>
      <c r="C15" t="s">
        <v>41</v>
      </c>
      <c r="D15" s="1">
        <v>37774</v>
      </c>
      <c r="E15" s="1"/>
      <c r="F15" s="1"/>
      <c r="G15" s="1"/>
      <c r="H15" s="5" t="str">
        <f t="shared" si="0"/>
        <v>Mars Express</v>
      </c>
      <c r="I15">
        <v>228</v>
      </c>
      <c r="J15">
        <f t="shared" si="1"/>
        <v>2003</v>
      </c>
      <c r="M15" s="3">
        <v>460</v>
      </c>
      <c r="R15" s="3"/>
    </row>
    <row r="16" spans="1:19" x14ac:dyDescent="0.25">
      <c r="A16" t="s">
        <v>15</v>
      </c>
      <c r="B16" t="s">
        <v>36</v>
      </c>
      <c r="C16" t="s">
        <v>42</v>
      </c>
      <c r="D16" s="1">
        <v>37782</v>
      </c>
      <c r="E16" s="1"/>
      <c r="F16" s="1"/>
      <c r="G16" s="1"/>
      <c r="H16" s="5" t="str">
        <f t="shared" si="0"/>
        <v>Spirit/Opportunity</v>
      </c>
      <c r="I16">
        <v>256</v>
      </c>
      <c r="J16">
        <f t="shared" si="1"/>
        <v>2003</v>
      </c>
      <c r="M16" s="3">
        <v>140</v>
      </c>
      <c r="R16" s="3"/>
    </row>
    <row r="17" spans="1:19" x14ac:dyDescent="0.25">
      <c r="A17" t="s">
        <v>16</v>
      </c>
      <c r="B17" t="s">
        <v>38</v>
      </c>
      <c r="C17" t="s">
        <v>39</v>
      </c>
      <c r="D17" s="1">
        <v>38048</v>
      </c>
      <c r="E17" s="1"/>
      <c r="F17" s="1"/>
      <c r="G17" s="1"/>
      <c r="H17" s="5" t="str">
        <f t="shared" si="0"/>
        <v>Rosetta</v>
      </c>
      <c r="J17">
        <f t="shared" si="1"/>
        <v>2004</v>
      </c>
      <c r="M17" s="3">
        <v>1000</v>
      </c>
      <c r="R17" s="3"/>
    </row>
    <row r="18" spans="1:19" x14ac:dyDescent="0.25">
      <c r="A18" t="s">
        <v>17</v>
      </c>
      <c r="B18" t="s">
        <v>36</v>
      </c>
      <c r="C18" t="s">
        <v>41</v>
      </c>
      <c r="D18" s="1">
        <v>38576</v>
      </c>
      <c r="E18" s="1"/>
      <c r="F18" s="1"/>
      <c r="G18" s="1"/>
      <c r="H18" s="6" t="str">
        <f t="shared" si="0"/>
        <v>Mars Reconaissance Orbiter</v>
      </c>
      <c r="I18">
        <v>6000</v>
      </c>
      <c r="J18">
        <f t="shared" si="1"/>
        <v>2005</v>
      </c>
      <c r="M18" s="3">
        <v>2000</v>
      </c>
      <c r="R18" s="3"/>
    </row>
    <row r="19" spans="1:19" x14ac:dyDescent="0.25">
      <c r="A19" t="s">
        <v>18</v>
      </c>
      <c r="B19" t="s">
        <v>36</v>
      </c>
      <c r="C19" t="s">
        <v>40</v>
      </c>
      <c r="D19" s="1">
        <v>39298</v>
      </c>
      <c r="E19" s="1"/>
      <c r="F19" s="1"/>
      <c r="G19" s="1"/>
      <c r="H19" s="6" t="str">
        <f t="shared" si="0"/>
        <v>Phoenix</v>
      </c>
      <c r="J19">
        <f t="shared" si="1"/>
        <v>2007</v>
      </c>
      <c r="L19" t="s">
        <v>31</v>
      </c>
      <c r="M19" s="3"/>
      <c r="O19">
        <f>251000000/(24.5*3600)</f>
        <v>2845.8049886621316</v>
      </c>
      <c r="P19" t="s">
        <v>29</v>
      </c>
      <c r="R19" s="3">
        <f>1800*3600/(24.5*3600)</f>
        <v>73.469387755102048</v>
      </c>
      <c r="S19" s="4">
        <f>R19/0.2</f>
        <v>367.34693877551024</v>
      </c>
    </row>
    <row r="20" spans="1:19" x14ac:dyDescent="0.25">
      <c r="A20" t="s">
        <v>19</v>
      </c>
      <c r="B20" t="s">
        <v>36</v>
      </c>
      <c r="C20" t="s">
        <v>39</v>
      </c>
      <c r="D20" s="1">
        <v>39352</v>
      </c>
      <c r="E20" s="1"/>
      <c r="F20" s="1"/>
      <c r="G20" s="1"/>
      <c r="H20" s="6" t="str">
        <f t="shared" si="0"/>
        <v>Dawn</v>
      </c>
      <c r="J20">
        <f t="shared" si="1"/>
        <v>2007</v>
      </c>
      <c r="L20" t="s">
        <v>20</v>
      </c>
      <c r="M20" s="3">
        <v>10000</v>
      </c>
      <c r="O20">
        <f>172000000000*8/(11.3*365*24*3600)</f>
        <v>3861.298563686732</v>
      </c>
      <c r="R20" s="3"/>
    </row>
    <row r="21" spans="1:19" x14ac:dyDescent="0.25">
      <c r="A21" t="s">
        <v>21</v>
      </c>
      <c r="B21" t="s">
        <v>36</v>
      </c>
      <c r="C21" t="s">
        <v>42</v>
      </c>
      <c r="D21" s="1">
        <v>40873</v>
      </c>
      <c r="E21" s="1"/>
      <c r="F21" s="1"/>
      <c r="G21" s="1"/>
      <c r="H21" s="6" t="str">
        <f t="shared" si="0"/>
        <v>Curiosity</v>
      </c>
      <c r="J21">
        <f t="shared" si="1"/>
        <v>2011</v>
      </c>
      <c r="M21" s="3">
        <v>110</v>
      </c>
      <c r="P21" t="s">
        <v>27</v>
      </c>
      <c r="R21" s="3">
        <f>2800/24.5</f>
        <v>114.28571428571429</v>
      </c>
    </row>
    <row r="22" spans="1:19" x14ac:dyDescent="0.25">
      <c r="A22" t="s">
        <v>22</v>
      </c>
      <c r="B22" t="s">
        <v>50</v>
      </c>
      <c r="C22" t="s">
        <v>41</v>
      </c>
      <c r="D22" s="1">
        <v>41583</v>
      </c>
      <c r="E22" s="1"/>
      <c r="F22" s="1"/>
      <c r="G22" s="1"/>
      <c r="H22" s="6" t="str">
        <f t="shared" si="0"/>
        <v>Mangalyaan</v>
      </c>
      <c r="J22">
        <f t="shared" si="1"/>
        <v>2013</v>
      </c>
      <c r="M22" s="3">
        <v>840</v>
      </c>
      <c r="R22" s="3"/>
    </row>
    <row r="23" spans="1:19" x14ac:dyDescent="0.25">
      <c r="A23" t="s">
        <v>23</v>
      </c>
      <c r="B23" t="s">
        <v>36</v>
      </c>
      <c r="C23" t="s">
        <v>41</v>
      </c>
      <c r="D23" s="1">
        <v>41596</v>
      </c>
      <c r="E23" s="1"/>
      <c r="F23" s="1"/>
      <c r="G23" s="1"/>
      <c r="H23" s="6" t="str">
        <f t="shared" si="0"/>
        <v>MAVEN</v>
      </c>
      <c r="I23">
        <v>2048</v>
      </c>
      <c r="J23">
        <f t="shared" si="1"/>
        <v>2013</v>
      </c>
      <c r="M23" s="3">
        <v>1135</v>
      </c>
      <c r="R23" s="3"/>
    </row>
    <row r="24" spans="1:19" x14ac:dyDescent="0.25">
      <c r="A24" t="s">
        <v>24</v>
      </c>
      <c r="B24" t="s">
        <v>38</v>
      </c>
      <c r="C24" t="s">
        <v>41</v>
      </c>
      <c r="D24" s="1">
        <v>42443</v>
      </c>
      <c r="E24" s="1"/>
      <c r="F24" s="1"/>
      <c r="G24" s="1"/>
      <c r="H24" s="6" t="str">
        <f t="shared" si="0"/>
        <v>ExoMars Orbiter</v>
      </c>
      <c r="J24">
        <f t="shared" si="1"/>
        <v>2016</v>
      </c>
      <c r="M24" s="3">
        <v>2000</v>
      </c>
      <c r="R24" s="3"/>
    </row>
    <row r="25" spans="1:19" x14ac:dyDescent="0.25">
      <c r="A25" t="s">
        <v>25</v>
      </c>
      <c r="B25" t="s">
        <v>36</v>
      </c>
      <c r="C25" t="s">
        <v>42</v>
      </c>
      <c r="D25" s="1">
        <v>43225</v>
      </c>
      <c r="E25" s="1"/>
      <c r="F25" s="1"/>
      <c r="G25" s="1"/>
      <c r="H25" s="6" t="str">
        <f t="shared" si="0"/>
        <v>Insight</v>
      </c>
      <c r="J25">
        <f t="shared" si="1"/>
        <v>2018</v>
      </c>
      <c r="M25" s="3"/>
      <c r="P25" t="s">
        <v>26</v>
      </c>
      <c r="R25" s="3">
        <f>4800*3600/(24.5*4600)</f>
        <v>153.32741792369123</v>
      </c>
      <c r="S25" s="4">
        <f>R25/0.2</f>
        <v>766.63708961845612</v>
      </c>
    </row>
    <row r="26" spans="1:19" x14ac:dyDescent="0.25">
      <c r="A26" t="s">
        <v>44</v>
      </c>
      <c r="B26" t="s">
        <v>45</v>
      </c>
      <c r="C26" t="s">
        <v>42</v>
      </c>
      <c r="D26" s="1">
        <v>44035</v>
      </c>
      <c r="E26" s="1"/>
      <c r="F26" s="1"/>
      <c r="G26" s="1"/>
      <c r="H26" s="7" t="str">
        <f t="shared" si="0"/>
        <v>Tianmen-1</v>
      </c>
      <c r="J26">
        <f t="shared" si="1"/>
        <v>2020</v>
      </c>
    </row>
    <row r="27" spans="1:19" x14ac:dyDescent="0.25">
      <c r="A27" t="s">
        <v>46</v>
      </c>
      <c r="B27" t="s">
        <v>47</v>
      </c>
      <c r="C27" t="s">
        <v>41</v>
      </c>
      <c r="D27" s="1">
        <v>44031</v>
      </c>
      <c r="E27" s="1"/>
      <c r="F27" s="1"/>
      <c r="G27" s="1"/>
      <c r="H27" s="7" t="str">
        <f t="shared" si="0"/>
        <v>Emirates Mars Mission</v>
      </c>
      <c r="I27" s="3">
        <v>256</v>
      </c>
      <c r="J27">
        <f t="shared" si="1"/>
        <v>2020</v>
      </c>
    </row>
    <row r="28" spans="1:19" x14ac:dyDescent="0.25">
      <c r="A28" t="s">
        <v>48</v>
      </c>
      <c r="B28" t="s">
        <v>36</v>
      </c>
      <c r="C28" t="s">
        <v>42</v>
      </c>
      <c r="D28" s="1">
        <v>44042</v>
      </c>
      <c r="E28" s="1"/>
      <c r="F28" s="1"/>
      <c r="G28" s="1"/>
      <c r="H28" s="7" t="str">
        <f t="shared" si="0"/>
        <v>Mars 2020</v>
      </c>
      <c r="I28" s="3">
        <v>2000</v>
      </c>
      <c r="J28">
        <f t="shared" si="1"/>
        <v>2020</v>
      </c>
    </row>
    <row r="32" spans="1:19" x14ac:dyDescent="0.25">
      <c r="I32">
        <f>LOG(I28/I6,2)</f>
        <v>6.9478623766648253</v>
      </c>
      <c r="J32">
        <f>J23-J6</f>
        <v>44</v>
      </c>
      <c r="K32">
        <f>J32/I32</f>
        <v>6.3328830674278942</v>
      </c>
    </row>
    <row r="33" spans="9:11" x14ac:dyDescent="0.25">
      <c r="I33">
        <f>LOG(I18/I5,2)</f>
        <v>17.472136950686878</v>
      </c>
      <c r="J33">
        <f>J18-J6</f>
        <v>36</v>
      </c>
      <c r="K33">
        <f>J33/I33</f>
        <v>2.0604234102334424</v>
      </c>
    </row>
    <row r="35" spans="9:11" x14ac:dyDescent="0.25">
      <c r="I35">
        <f>LOG(2000/10,2)</f>
        <v>7.6438561897747244</v>
      </c>
      <c r="J35">
        <f>2020-1969</f>
        <v>51</v>
      </c>
      <c r="K35">
        <f>J35/I35</f>
        <v>6.6720250530384515</v>
      </c>
    </row>
  </sheetData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B4090-0A1D-4A12-9E2E-40C0369F6C60}">
  <dimension ref="A1:I79"/>
  <sheetViews>
    <sheetView tabSelected="1" topLeftCell="A34" workbookViewId="0">
      <selection activeCell="B4" sqref="B4"/>
    </sheetView>
  </sheetViews>
  <sheetFormatPr defaultRowHeight="15" x14ac:dyDescent="0.25"/>
  <cols>
    <col min="1" max="1" width="35.42578125" bestFit="1" customWidth="1"/>
    <col min="2" max="2" width="23.85546875" bestFit="1" customWidth="1"/>
    <col min="3" max="3" width="21" bestFit="1" customWidth="1"/>
    <col min="4" max="4" width="21.5703125" bestFit="1" customWidth="1"/>
    <col min="5" max="5" width="16.28515625" customWidth="1"/>
    <col min="6" max="6" width="25.42578125" bestFit="1" customWidth="1"/>
    <col min="7" max="7" width="185.5703125" bestFit="1" customWidth="1"/>
    <col min="8" max="8" width="155.140625" bestFit="1" customWidth="1"/>
    <col min="9" max="9" width="159" bestFit="1" customWidth="1"/>
    <col min="10" max="10" width="16.5703125" bestFit="1" customWidth="1"/>
  </cols>
  <sheetData>
    <row r="1" spans="1:8" x14ac:dyDescent="0.25">
      <c r="A1" t="s">
        <v>236</v>
      </c>
    </row>
    <row r="2" spans="1:8" x14ac:dyDescent="0.25">
      <c r="A2" s="1">
        <v>44048</v>
      </c>
    </row>
    <row r="3" spans="1:8" x14ac:dyDescent="0.25">
      <c r="A3" t="s">
        <v>237</v>
      </c>
      <c r="B3" t="s">
        <v>238</v>
      </c>
    </row>
    <row r="4" spans="1:8" x14ac:dyDescent="0.25">
      <c r="A4" t="s">
        <v>1</v>
      </c>
      <c r="B4" s="2" t="s">
        <v>28</v>
      </c>
      <c r="C4" t="s">
        <v>239</v>
      </c>
      <c r="D4" t="s">
        <v>240</v>
      </c>
      <c r="E4" t="s">
        <v>241</v>
      </c>
      <c r="F4" t="s">
        <v>242</v>
      </c>
      <c r="G4" t="s">
        <v>243</v>
      </c>
      <c r="H4" t="s">
        <v>244</v>
      </c>
    </row>
    <row r="5" spans="1:8" x14ac:dyDescent="0.25">
      <c r="A5" t="s">
        <v>54</v>
      </c>
      <c r="B5" s="8">
        <v>22199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 t="s">
        <v>60</v>
      </c>
    </row>
    <row r="6" spans="1:8" x14ac:dyDescent="0.25">
      <c r="A6" t="s">
        <v>61</v>
      </c>
      <c r="B6" s="8">
        <v>22203</v>
      </c>
      <c r="C6" t="s">
        <v>55</v>
      </c>
      <c r="D6" t="s">
        <v>56</v>
      </c>
      <c r="E6" t="s">
        <v>57</v>
      </c>
      <c r="F6" t="s">
        <v>58</v>
      </c>
      <c r="G6" t="s">
        <v>59</v>
      </c>
      <c r="H6" t="s">
        <v>60</v>
      </c>
    </row>
    <row r="7" spans="1:8" x14ac:dyDescent="0.25">
      <c r="A7" t="s">
        <v>62</v>
      </c>
      <c r="B7" s="8">
        <v>22943</v>
      </c>
      <c r="C7" t="s">
        <v>63</v>
      </c>
      <c r="D7" t="s">
        <v>56</v>
      </c>
      <c r="E7" t="s">
        <v>57</v>
      </c>
      <c r="F7" t="s">
        <v>58</v>
      </c>
      <c r="G7" t="s">
        <v>64</v>
      </c>
      <c r="H7" t="s">
        <v>60</v>
      </c>
    </row>
    <row r="8" spans="1:8" x14ac:dyDescent="0.25">
      <c r="A8" t="s">
        <v>65</v>
      </c>
      <c r="B8" s="8">
        <v>22951</v>
      </c>
      <c r="C8" t="s">
        <v>63</v>
      </c>
      <c r="D8" t="s">
        <v>56</v>
      </c>
      <c r="E8" t="s">
        <v>57</v>
      </c>
      <c r="F8" t="s">
        <v>66</v>
      </c>
      <c r="G8" t="s">
        <v>67</v>
      </c>
      <c r="H8" t="s">
        <v>60</v>
      </c>
    </row>
    <row r="9" spans="1:8" x14ac:dyDescent="0.25">
      <c r="A9" t="s">
        <v>68</v>
      </c>
      <c r="B9" s="8">
        <v>22954</v>
      </c>
      <c r="C9" t="s">
        <v>63</v>
      </c>
      <c r="D9" t="s">
        <v>56</v>
      </c>
      <c r="E9" t="s">
        <v>69</v>
      </c>
      <c r="F9" t="s">
        <v>58</v>
      </c>
      <c r="G9" t="s">
        <v>70</v>
      </c>
      <c r="H9" t="s">
        <v>60</v>
      </c>
    </row>
    <row r="10" spans="1:8" x14ac:dyDescent="0.25">
      <c r="A10" t="s">
        <v>71</v>
      </c>
      <c r="B10" s="8">
        <v>23686</v>
      </c>
      <c r="C10" t="s">
        <v>72</v>
      </c>
      <c r="D10" t="s">
        <v>73</v>
      </c>
      <c r="E10" t="s">
        <v>57</v>
      </c>
      <c r="F10" t="s">
        <v>58</v>
      </c>
      <c r="G10" t="s">
        <v>74</v>
      </c>
      <c r="H10" t="s">
        <v>75</v>
      </c>
    </row>
    <row r="11" spans="1:8" x14ac:dyDescent="0.25">
      <c r="A11" t="s">
        <v>76</v>
      </c>
      <c r="B11" s="8">
        <v>23709</v>
      </c>
      <c r="C11" t="s">
        <v>72</v>
      </c>
      <c r="D11" t="s">
        <v>77</v>
      </c>
      <c r="E11" t="s">
        <v>57</v>
      </c>
      <c r="F11" t="s">
        <v>78</v>
      </c>
      <c r="G11" t="s">
        <v>79</v>
      </c>
      <c r="H11" t="s">
        <v>75</v>
      </c>
    </row>
    <row r="12" spans="1:8" x14ac:dyDescent="0.25">
      <c r="A12" t="s">
        <v>80</v>
      </c>
      <c r="B12" s="8">
        <v>23711</v>
      </c>
      <c r="C12" t="s">
        <v>63</v>
      </c>
      <c r="D12" t="s">
        <v>56</v>
      </c>
      <c r="E12" t="s">
        <v>57</v>
      </c>
      <c r="F12" t="s">
        <v>66</v>
      </c>
      <c r="G12" t="s">
        <v>67</v>
      </c>
      <c r="H12" t="s">
        <v>60</v>
      </c>
    </row>
    <row r="13" spans="1:8" x14ac:dyDescent="0.25">
      <c r="A13" t="s">
        <v>81</v>
      </c>
      <c r="B13" s="8">
        <v>25259</v>
      </c>
      <c r="C13" t="s">
        <v>72</v>
      </c>
      <c r="D13" t="s">
        <v>77</v>
      </c>
      <c r="E13" t="s">
        <v>57</v>
      </c>
      <c r="F13" t="s">
        <v>78</v>
      </c>
      <c r="H13" t="s">
        <v>82</v>
      </c>
    </row>
    <row r="14" spans="1:8" x14ac:dyDescent="0.25">
      <c r="A14" t="s">
        <v>83</v>
      </c>
      <c r="B14" s="8">
        <v>25289</v>
      </c>
      <c r="C14" t="s">
        <v>63</v>
      </c>
      <c r="D14" t="s">
        <v>56</v>
      </c>
      <c r="E14" t="s">
        <v>84</v>
      </c>
      <c r="F14" t="s">
        <v>58</v>
      </c>
      <c r="G14" t="s">
        <v>59</v>
      </c>
      <c r="H14" t="s">
        <v>85</v>
      </c>
    </row>
    <row r="15" spans="1:8" x14ac:dyDescent="0.25">
      <c r="A15" t="s">
        <v>86</v>
      </c>
      <c r="B15" s="8">
        <v>25289</v>
      </c>
      <c r="C15" t="s">
        <v>72</v>
      </c>
      <c r="D15" t="s">
        <v>77</v>
      </c>
      <c r="E15" t="s">
        <v>57</v>
      </c>
      <c r="F15" t="s">
        <v>78</v>
      </c>
      <c r="H15" t="s">
        <v>82</v>
      </c>
    </row>
    <row r="16" spans="1:8" x14ac:dyDescent="0.25">
      <c r="A16" t="s">
        <v>87</v>
      </c>
      <c r="B16" s="8">
        <v>25295</v>
      </c>
      <c r="C16" t="s">
        <v>63</v>
      </c>
      <c r="D16" t="s">
        <v>56</v>
      </c>
      <c r="E16" t="s">
        <v>84</v>
      </c>
      <c r="F16" t="s">
        <v>58</v>
      </c>
      <c r="G16" t="s">
        <v>59</v>
      </c>
      <c r="H16" t="s">
        <v>85</v>
      </c>
    </row>
    <row r="17" spans="1:8" x14ac:dyDescent="0.25">
      <c r="A17" t="s">
        <v>88</v>
      </c>
      <c r="B17" s="8">
        <v>26062</v>
      </c>
      <c r="C17" t="s">
        <v>72</v>
      </c>
      <c r="D17" t="s">
        <v>89</v>
      </c>
      <c r="E17" t="s">
        <v>84</v>
      </c>
      <c r="F17" t="s">
        <v>58</v>
      </c>
      <c r="G17" t="s">
        <v>59</v>
      </c>
      <c r="H17" t="s">
        <v>82</v>
      </c>
    </row>
    <row r="18" spans="1:8" x14ac:dyDescent="0.25">
      <c r="A18" t="s">
        <v>90</v>
      </c>
      <c r="B18" s="8">
        <v>26063</v>
      </c>
      <c r="C18" t="s">
        <v>63</v>
      </c>
      <c r="D18" t="s">
        <v>56</v>
      </c>
      <c r="E18" t="s">
        <v>84</v>
      </c>
      <c r="F18" t="s">
        <v>58</v>
      </c>
      <c r="G18" t="s">
        <v>91</v>
      </c>
      <c r="H18" t="s">
        <v>85</v>
      </c>
    </row>
    <row r="19" spans="1:8" x14ac:dyDescent="0.25">
      <c r="A19" t="s">
        <v>92</v>
      </c>
      <c r="B19" s="8">
        <v>26072</v>
      </c>
      <c r="C19" t="s">
        <v>93</v>
      </c>
      <c r="D19" t="s">
        <v>56</v>
      </c>
      <c r="E19" t="s">
        <v>84</v>
      </c>
      <c r="F19" t="s">
        <v>78</v>
      </c>
      <c r="G19" t="s">
        <v>94</v>
      </c>
      <c r="H19" t="s">
        <v>85</v>
      </c>
    </row>
    <row r="20" spans="1:8" x14ac:dyDescent="0.25">
      <c r="A20" t="s">
        <v>95</v>
      </c>
      <c r="B20" s="8">
        <v>26072</v>
      </c>
      <c r="C20" t="s">
        <v>63</v>
      </c>
      <c r="D20" t="s">
        <v>56</v>
      </c>
      <c r="E20" t="s">
        <v>69</v>
      </c>
      <c r="F20" t="s">
        <v>66</v>
      </c>
      <c r="G20" t="s">
        <v>96</v>
      </c>
      <c r="H20" t="s">
        <v>85</v>
      </c>
    </row>
    <row r="21" spans="1:8" x14ac:dyDescent="0.25">
      <c r="A21" t="s">
        <v>97</v>
      </c>
      <c r="B21" s="8">
        <v>26081</v>
      </c>
      <c r="C21" t="s">
        <v>93</v>
      </c>
      <c r="D21" t="s">
        <v>56</v>
      </c>
      <c r="E21" t="s">
        <v>84</v>
      </c>
      <c r="F21" t="s">
        <v>78</v>
      </c>
      <c r="G21" t="s">
        <v>98</v>
      </c>
      <c r="H21" t="s">
        <v>85</v>
      </c>
    </row>
    <row r="22" spans="1:8" x14ac:dyDescent="0.25">
      <c r="A22" t="s">
        <v>99</v>
      </c>
      <c r="B22" s="8">
        <v>26081</v>
      </c>
      <c r="C22" t="s">
        <v>93</v>
      </c>
      <c r="D22" t="s">
        <v>56</v>
      </c>
      <c r="E22" t="s">
        <v>69</v>
      </c>
      <c r="F22" t="s">
        <v>78</v>
      </c>
      <c r="G22" t="s">
        <v>100</v>
      </c>
      <c r="H22" t="s">
        <v>85</v>
      </c>
    </row>
    <row r="23" spans="1:8" x14ac:dyDescent="0.25">
      <c r="A23" t="s">
        <v>101</v>
      </c>
      <c r="B23" s="8">
        <v>26081</v>
      </c>
      <c r="C23" t="s">
        <v>63</v>
      </c>
      <c r="D23" t="s">
        <v>56</v>
      </c>
      <c r="E23" t="s">
        <v>102</v>
      </c>
      <c r="F23" t="s">
        <v>103</v>
      </c>
      <c r="G23" t="s">
        <v>104</v>
      </c>
      <c r="H23" t="s">
        <v>85</v>
      </c>
    </row>
    <row r="24" spans="1:8" x14ac:dyDescent="0.25">
      <c r="A24" t="s">
        <v>105</v>
      </c>
      <c r="B24" s="8">
        <v>26083</v>
      </c>
      <c r="C24" t="s">
        <v>72</v>
      </c>
      <c r="D24" t="s">
        <v>73</v>
      </c>
      <c r="E24" t="s">
        <v>84</v>
      </c>
      <c r="F24" t="s">
        <v>78</v>
      </c>
      <c r="G24" t="s">
        <v>106</v>
      </c>
      <c r="H24" t="s">
        <v>82</v>
      </c>
    </row>
    <row r="25" spans="1:8" x14ac:dyDescent="0.25">
      <c r="A25" t="s">
        <v>107</v>
      </c>
      <c r="B25" s="8">
        <v>26866</v>
      </c>
      <c r="C25" t="s">
        <v>63</v>
      </c>
      <c r="D25" t="s">
        <v>56</v>
      </c>
      <c r="E25" t="s">
        <v>84</v>
      </c>
      <c r="F25" t="s">
        <v>66</v>
      </c>
      <c r="G25" t="s">
        <v>108</v>
      </c>
      <c r="H25" t="s">
        <v>85</v>
      </c>
    </row>
    <row r="26" spans="1:8" x14ac:dyDescent="0.25">
      <c r="A26" t="s">
        <v>109</v>
      </c>
      <c r="B26" s="8">
        <v>26870</v>
      </c>
      <c r="C26" t="s">
        <v>63</v>
      </c>
      <c r="D26" t="s">
        <v>56</v>
      </c>
      <c r="E26" t="s">
        <v>84</v>
      </c>
      <c r="F26" t="s">
        <v>103</v>
      </c>
      <c r="G26" t="s">
        <v>110</v>
      </c>
      <c r="H26" t="s">
        <v>85</v>
      </c>
    </row>
    <row r="27" spans="1:8" x14ac:dyDescent="0.25">
      <c r="A27" t="s">
        <v>111</v>
      </c>
      <c r="B27" s="8">
        <v>26881</v>
      </c>
      <c r="C27" t="s">
        <v>63</v>
      </c>
      <c r="D27" t="s">
        <v>56</v>
      </c>
      <c r="E27" t="s">
        <v>112</v>
      </c>
      <c r="F27" t="s">
        <v>66</v>
      </c>
      <c r="G27" t="s">
        <v>113</v>
      </c>
      <c r="H27" t="s">
        <v>85</v>
      </c>
    </row>
    <row r="28" spans="1:8" x14ac:dyDescent="0.25">
      <c r="A28" t="s">
        <v>114</v>
      </c>
      <c r="B28" s="8">
        <v>26885</v>
      </c>
      <c r="C28" t="s">
        <v>63</v>
      </c>
      <c r="D28" t="s">
        <v>56</v>
      </c>
      <c r="E28" t="s">
        <v>112</v>
      </c>
      <c r="F28" t="s">
        <v>66</v>
      </c>
      <c r="G28" t="s">
        <v>115</v>
      </c>
      <c r="H28" t="s">
        <v>85</v>
      </c>
    </row>
    <row r="29" spans="1:8" x14ac:dyDescent="0.25">
      <c r="A29" t="s">
        <v>116</v>
      </c>
      <c r="B29" s="8">
        <v>27626</v>
      </c>
      <c r="C29" t="s">
        <v>72</v>
      </c>
      <c r="D29" t="s">
        <v>77</v>
      </c>
      <c r="E29" t="s">
        <v>84</v>
      </c>
      <c r="F29" t="s">
        <v>78</v>
      </c>
      <c r="G29" t="s">
        <v>117</v>
      </c>
      <c r="H29" t="s">
        <v>118</v>
      </c>
    </row>
    <row r="30" spans="1:8" x14ac:dyDescent="0.25">
      <c r="A30" t="s">
        <v>119</v>
      </c>
      <c r="B30" s="8">
        <v>27626</v>
      </c>
      <c r="C30" t="s">
        <v>72</v>
      </c>
      <c r="D30" t="s">
        <v>77</v>
      </c>
      <c r="E30" t="s">
        <v>69</v>
      </c>
      <c r="F30" t="s">
        <v>78</v>
      </c>
      <c r="G30" t="s">
        <v>120</v>
      </c>
      <c r="H30" t="s">
        <v>118</v>
      </c>
    </row>
    <row r="31" spans="1:8" x14ac:dyDescent="0.25">
      <c r="A31" t="s">
        <v>121</v>
      </c>
      <c r="B31" s="8">
        <v>27646</v>
      </c>
      <c r="C31" t="s">
        <v>72</v>
      </c>
      <c r="D31" t="s">
        <v>73</v>
      </c>
      <c r="E31" t="s">
        <v>84</v>
      </c>
      <c r="F31" t="s">
        <v>78</v>
      </c>
      <c r="G31" t="s">
        <v>122</v>
      </c>
      <c r="H31" t="s">
        <v>118</v>
      </c>
    </row>
    <row r="32" spans="1:8" x14ac:dyDescent="0.25">
      <c r="A32" t="s">
        <v>123</v>
      </c>
      <c r="B32" s="8">
        <v>27646</v>
      </c>
      <c r="C32" t="s">
        <v>72</v>
      </c>
      <c r="D32" t="s">
        <v>73</v>
      </c>
      <c r="E32" t="s">
        <v>69</v>
      </c>
      <c r="F32" t="s">
        <v>78</v>
      </c>
      <c r="G32" t="s">
        <v>124</v>
      </c>
      <c r="H32" t="s">
        <v>118</v>
      </c>
    </row>
    <row r="33" spans="1:9" x14ac:dyDescent="0.25">
      <c r="A33" t="s">
        <v>125</v>
      </c>
      <c r="B33" s="8">
        <v>32331</v>
      </c>
      <c r="C33" t="s">
        <v>63</v>
      </c>
      <c r="D33" t="s">
        <v>56</v>
      </c>
      <c r="E33" t="s">
        <v>126</v>
      </c>
      <c r="F33" t="s">
        <v>66</v>
      </c>
      <c r="G33" t="s">
        <v>127</v>
      </c>
      <c r="H33" t="s">
        <v>128</v>
      </c>
    </row>
    <row r="34" spans="1:9" x14ac:dyDescent="0.25">
      <c r="A34" t="s">
        <v>129</v>
      </c>
      <c r="B34" s="8">
        <v>32336</v>
      </c>
      <c r="C34" t="s">
        <v>63</v>
      </c>
      <c r="D34" t="s">
        <v>56</v>
      </c>
      <c r="E34" t="s">
        <v>126</v>
      </c>
      <c r="F34" t="s">
        <v>103</v>
      </c>
      <c r="G34" t="s">
        <v>130</v>
      </c>
      <c r="H34" t="s">
        <v>128</v>
      </c>
    </row>
    <row r="35" spans="1:9" x14ac:dyDescent="0.25">
      <c r="A35" t="s">
        <v>131</v>
      </c>
      <c r="B35" s="8">
        <v>33872</v>
      </c>
      <c r="C35" t="s">
        <v>72</v>
      </c>
      <c r="D35" t="s">
        <v>73</v>
      </c>
      <c r="E35" t="s">
        <v>84</v>
      </c>
      <c r="F35" t="s">
        <v>66</v>
      </c>
      <c r="G35" t="s">
        <v>132</v>
      </c>
      <c r="H35" t="s">
        <v>133</v>
      </c>
    </row>
    <row r="36" spans="1:9" x14ac:dyDescent="0.25">
      <c r="A36" t="s">
        <v>134</v>
      </c>
      <c r="B36" s="8">
        <v>35376</v>
      </c>
      <c r="C36" t="s">
        <v>72</v>
      </c>
      <c r="D36" t="s">
        <v>135</v>
      </c>
      <c r="E36" t="s">
        <v>84</v>
      </c>
      <c r="F36" t="s">
        <v>78</v>
      </c>
      <c r="G36" t="s">
        <v>136</v>
      </c>
      <c r="H36" t="s">
        <v>137</v>
      </c>
    </row>
    <row r="37" spans="1:9" x14ac:dyDescent="0.25">
      <c r="A37" t="s">
        <v>138</v>
      </c>
      <c r="B37" s="8">
        <v>35385</v>
      </c>
      <c r="C37" t="s">
        <v>93</v>
      </c>
      <c r="D37" t="s">
        <v>139</v>
      </c>
      <c r="E37" t="s">
        <v>140</v>
      </c>
      <c r="F37" t="s">
        <v>58</v>
      </c>
      <c r="G37" t="s">
        <v>70</v>
      </c>
      <c r="H37" t="s">
        <v>128</v>
      </c>
    </row>
    <row r="38" spans="1:9" x14ac:dyDescent="0.25">
      <c r="A38" t="s">
        <v>141</v>
      </c>
      <c r="B38" s="8">
        <v>35403</v>
      </c>
      <c r="C38" t="s">
        <v>72</v>
      </c>
      <c r="D38" t="s">
        <v>77</v>
      </c>
      <c r="E38" t="s">
        <v>69</v>
      </c>
      <c r="F38" t="s">
        <v>78</v>
      </c>
      <c r="G38" t="s">
        <v>142</v>
      </c>
      <c r="H38" t="s">
        <v>137</v>
      </c>
    </row>
    <row r="39" spans="1:9" x14ac:dyDescent="0.25">
      <c r="A39" t="s">
        <v>143</v>
      </c>
      <c r="B39" s="8">
        <v>35403</v>
      </c>
      <c r="C39" t="s">
        <v>72</v>
      </c>
      <c r="D39" t="s">
        <v>77</v>
      </c>
      <c r="E39" t="s">
        <v>102</v>
      </c>
      <c r="F39" t="s">
        <v>78</v>
      </c>
      <c r="G39" t="s">
        <v>144</v>
      </c>
      <c r="H39" t="s">
        <v>137</v>
      </c>
    </row>
    <row r="40" spans="1:9" x14ac:dyDescent="0.25">
      <c r="A40" t="s">
        <v>145</v>
      </c>
      <c r="B40" s="8">
        <v>35979</v>
      </c>
      <c r="C40" t="s">
        <v>146</v>
      </c>
      <c r="D40" t="s">
        <v>147</v>
      </c>
      <c r="E40" t="s">
        <v>84</v>
      </c>
      <c r="F40" t="s">
        <v>66</v>
      </c>
      <c r="G40" t="s">
        <v>148</v>
      </c>
      <c r="H40" t="s">
        <v>149</v>
      </c>
    </row>
    <row r="41" spans="1:9" x14ac:dyDescent="0.25">
      <c r="A41" t="s">
        <v>150</v>
      </c>
      <c r="B41" s="8">
        <v>36140</v>
      </c>
      <c r="C41" t="s">
        <v>72</v>
      </c>
      <c r="D41" t="s">
        <v>73</v>
      </c>
      <c r="E41" t="s">
        <v>84</v>
      </c>
      <c r="F41" t="s">
        <v>66</v>
      </c>
      <c r="H41" t="s">
        <v>151</v>
      </c>
      <c r="I41" t="s">
        <v>152</v>
      </c>
    </row>
    <row r="42" spans="1:9" x14ac:dyDescent="0.25">
      <c r="A42" t="s">
        <v>153</v>
      </c>
      <c r="B42" s="8">
        <v>36163</v>
      </c>
      <c r="C42" t="s">
        <v>72</v>
      </c>
      <c r="D42" t="s">
        <v>77</v>
      </c>
      <c r="E42" t="s">
        <v>69</v>
      </c>
      <c r="F42" t="s">
        <v>66</v>
      </c>
      <c r="G42" t="s">
        <v>154</v>
      </c>
      <c r="H42" t="s">
        <v>152</v>
      </c>
    </row>
    <row r="43" spans="1:9" x14ac:dyDescent="0.25">
      <c r="A43" t="s">
        <v>155</v>
      </c>
      <c r="B43" s="8">
        <v>36163</v>
      </c>
      <c r="C43" t="s">
        <v>72</v>
      </c>
      <c r="D43" t="s">
        <v>77</v>
      </c>
      <c r="E43" t="s">
        <v>156</v>
      </c>
      <c r="F43" t="s">
        <v>66</v>
      </c>
      <c r="G43" t="s">
        <v>157</v>
      </c>
      <c r="H43" t="s">
        <v>152</v>
      </c>
    </row>
    <row r="44" spans="1:9" x14ac:dyDescent="0.25">
      <c r="A44" t="s">
        <v>158</v>
      </c>
      <c r="B44" s="8">
        <v>36988</v>
      </c>
      <c r="C44" t="s">
        <v>72</v>
      </c>
      <c r="D44" t="s">
        <v>89</v>
      </c>
      <c r="E44" t="s">
        <v>84</v>
      </c>
      <c r="F44" t="s">
        <v>159</v>
      </c>
      <c r="G44" t="s">
        <v>160</v>
      </c>
      <c r="H44" t="s">
        <v>137</v>
      </c>
    </row>
    <row r="45" spans="1:9" x14ac:dyDescent="0.25">
      <c r="A45" t="s">
        <v>161</v>
      </c>
      <c r="B45" s="8">
        <v>37774</v>
      </c>
      <c r="C45" t="s">
        <v>162</v>
      </c>
      <c r="D45" t="s">
        <v>163</v>
      </c>
      <c r="E45" t="s">
        <v>84</v>
      </c>
      <c r="F45" t="s">
        <v>159</v>
      </c>
      <c r="G45" t="s">
        <v>164</v>
      </c>
      <c r="H45" t="s">
        <v>165</v>
      </c>
    </row>
    <row r="46" spans="1:9" x14ac:dyDescent="0.25">
      <c r="A46" t="s">
        <v>166</v>
      </c>
      <c r="B46" s="8">
        <v>37774</v>
      </c>
      <c r="C46" t="s">
        <v>162</v>
      </c>
      <c r="D46" t="s">
        <v>163</v>
      </c>
      <c r="E46" t="s">
        <v>69</v>
      </c>
      <c r="F46" t="s">
        <v>167</v>
      </c>
      <c r="G46" t="s">
        <v>168</v>
      </c>
      <c r="H46" t="s">
        <v>165</v>
      </c>
    </row>
    <row r="47" spans="1:9" x14ac:dyDescent="0.25">
      <c r="A47" t="s">
        <v>169</v>
      </c>
      <c r="B47" s="8">
        <v>37782</v>
      </c>
      <c r="C47" t="s">
        <v>72</v>
      </c>
      <c r="D47" t="s">
        <v>170</v>
      </c>
      <c r="E47" t="s">
        <v>102</v>
      </c>
      <c r="F47" t="s">
        <v>78</v>
      </c>
      <c r="G47" t="s">
        <v>171</v>
      </c>
      <c r="H47" t="s">
        <v>137</v>
      </c>
    </row>
    <row r="48" spans="1:9" x14ac:dyDescent="0.25">
      <c r="A48" t="s">
        <v>172</v>
      </c>
      <c r="B48" s="8">
        <v>37810</v>
      </c>
      <c r="C48" t="s">
        <v>72</v>
      </c>
      <c r="D48" t="s">
        <v>170</v>
      </c>
      <c r="E48" t="s">
        <v>102</v>
      </c>
      <c r="F48" t="s">
        <v>78</v>
      </c>
      <c r="G48" t="s">
        <v>173</v>
      </c>
      <c r="H48" t="s">
        <v>174</v>
      </c>
    </row>
    <row r="49" spans="1:8" x14ac:dyDescent="0.25">
      <c r="A49" t="s">
        <v>175</v>
      </c>
      <c r="B49" s="8">
        <v>38048</v>
      </c>
      <c r="C49" t="s">
        <v>162</v>
      </c>
      <c r="D49" t="s">
        <v>176</v>
      </c>
      <c r="E49" t="s">
        <v>177</v>
      </c>
      <c r="F49" t="s">
        <v>78</v>
      </c>
      <c r="G49" t="s">
        <v>178</v>
      </c>
      <c r="H49" t="s">
        <v>179</v>
      </c>
    </row>
    <row r="50" spans="1:8" x14ac:dyDescent="0.25">
      <c r="A50" t="s">
        <v>180</v>
      </c>
      <c r="B50" s="8">
        <v>38576</v>
      </c>
      <c r="C50" t="s">
        <v>72</v>
      </c>
      <c r="D50" t="s">
        <v>73</v>
      </c>
      <c r="E50" t="s">
        <v>84</v>
      </c>
      <c r="F50" t="s">
        <v>159</v>
      </c>
      <c r="G50" t="s">
        <v>181</v>
      </c>
      <c r="H50" t="s">
        <v>182</v>
      </c>
    </row>
    <row r="51" spans="1:8" x14ac:dyDescent="0.25">
      <c r="A51" t="s">
        <v>183</v>
      </c>
      <c r="B51" s="8">
        <v>39298</v>
      </c>
      <c r="C51" t="s">
        <v>72</v>
      </c>
      <c r="D51" t="s">
        <v>73</v>
      </c>
      <c r="E51" t="s">
        <v>69</v>
      </c>
      <c r="F51" t="s">
        <v>78</v>
      </c>
      <c r="G51" t="s">
        <v>184</v>
      </c>
      <c r="H51" t="s">
        <v>137</v>
      </c>
    </row>
    <row r="52" spans="1:8" x14ac:dyDescent="0.25">
      <c r="A52" t="s">
        <v>185</v>
      </c>
      <c r="B52" s="8">
        <v>39352</v>
      </c>
      <c r="C52" t="s">
        <v>72</v>
      </c>
      <c r="D52" t="s">
        <v>73</v>
      </c>
      <c r="E52" t="s">
        <v>177</v>
      </c>
      <c r="F52" t="s">
        <v>78</v>
      </c>
      <c r="G52" t="s">
        <v>186</v>
      </c>
      <c r="H52" t="s">
        <v>174</v>
      </c>
    </row>
    <row r="53" spans="1:8" x14ac:dyDescent="0.25">
      <c r="A53" t="s">
        <v>187</v>
      </c>
      <c r="B53" s="8">
        <v>40855</v>
      </c>
      <c r="C53" t="s">
        <v>93</v>
      </c>
      <c r="D53" t="s">
        <v>139</v>
      </c>
      <c r="E53" t="s">
        <v>188</v>
      </c>
      <c r="F53" t="s">
        <v>66</v>
      </c>
      <c r="G53" t="s">
        <v>189</v>
      </c>
      <c r="H53" t="s">
        <v>190</v>
      </c>
    </row>
    <row r="54" spans="1:8" x14ac:dyDescent="0.25">
      <c r="A54" t="s">
        <v>191</v>
      </c>
      <c r="B54" s="8">
        <v>40855</v>
      </c>
      <c r="C54" t="s">
        <v>192</v>
      </c>
      <c r="D54" t="s">
        <v>193</v>
      </c>
      <c r="E54" t="s">
        <v>84</v>
      </c>
      <c r="F54" t="s">
        <v>194</v>
      </c>
      <c r="G54" t="s">
        <v>195</v>
      </c>
      <c r="H54" t="s">
        <v>190</v>
      </c>
    </row>
    <row r="55" spans="1:8" x14ac:dyDescent="0.25">
      <c r="A55" t="s">
        <v>196</v>
      </c>
      <c r="B55" s="8">
        <v>40873</v>
      </c>
      <c r="C55" t="s">
        <v>72</v>
      </c>
      <c r="D55" t="s">
        <v>73</v>
      </c>
      <c r="E55" t="s">
        <v>102</v>
      </c>
      <c r="F55" t="s">
        <v>159</v>
      </c>
      <c r="G55" t="s">
        <v>197</v>
      </c>
      <c r="H55" t="s">
        <v>198</v>
      </c>
    </row>
    <row r="56" spans="1:8" x14ac:dyDescent="0.25">
      <c r="A56" t="s">
        <v>199</v>
      </c>
      <c r="B56" s="8">
        <v>41583</v>
      </c>
      <c r="C56" t="s">
        <v>200</v>
      </c>
      <c r="D56" t="s">
        <v>201</v>
      </c>
      <c r="E56" t="s">
        <v>84</v>
      </c>
      <c r="F56" t="s">
        <v>159</v>
      </c>
      <c r="G56" t="s">
        <v>202</v>
      </c>
      <c r="H56" t="s">
        <v>203</v>
      </c>
    </row>
    <row r="57" spans="1:8" x14ac:dyDescent="0.25">
      <c r="A57" t="s">
        <v>204</v>
      </c>
      <c r="B57" s="8">
        <v>41596</v>
      </c>
      <c r="C57" t="s">
        <v>72</v>
      </c>
      <c r="D57" t="s">
        <v>73</v>
      </c>
      <c r="E57" t="s">
        <v>84</v>
      </c>
      <c r="F57" t="s">
        <v>159</v>
      </c>
      <c r="G57" t="s">
        <v>205</v>
      </c>
      <c r="H57" t="s">
        <v>182</v>
      </c>
    </row>
    <row r="58" spans="1:8" x14ac:dyDescent="0.25">
      <c r="A58" t="s">
        <v>206</v>
      </c>
      <c r="B58" s="8">
        <v>42443</v>
      </c>
      <c r="C58" t="s">
        <v>207</v>
      </c>
      <c r="D58" t="s">
        <v>208</v>
      </c>
      <c r="E58" t="s">
        <v>84</v>
      </c>
      <c r="F58" t="s">
        <v>159</v>
      </c>
      <c r="G58" t="s">
        <v>209</v>
      </c>
      <c r="H58" t="s">
        <v>210</v>
      </c>
    </row>
    <row r="59" spans="1:8" x14ac:dyDescent="0.25">
      <c r="A59" t="s">
        <v>211</v>
      </c>
      <c r="B59" s="8">
        <v>42443</v>
      </c>
      <c r="C59" t="s">
        <v>162</v>
      </c>
      <c r="D59" t="s">
        <v>163</v>
      </c>
      <c r="E59" t="s">
        <v>69</v>
      </c>
      <c r="F59" t="s">
        <v>66</v>
      </c>
      <c r="G59" t="s">
        <v>212</v>
      </c>
      <c r="H59" t="s">
        <v>210</v>
      </c>
    </row>
    <row r="60" spans="1:8" x14ac:dyDescent="0.25">
      <c r="A60" t="s">
        <v>213</v>
      </c>
      <c r="B60" s="8">
        <v>43225</v>
      </c>
      <c r="C60" t="s">
        <v>72</v>
      </c>
      <c r="D60" t="s">
        <v>73</v>
      </c>
      <c r="E60" t="s">
        <v>69</v>
      </c>
      <c r="F60" t="s">
        <v>159</v>
      </c>
      <c r="G60" t="s">
        <v>214</v>
      </c>
      <c r="H60" t="s">
        <v>182</v>
      </c>
    </row>
    <row r="61" spans="1:8" x14ac:dyDescent="0.25">
      <c r="A61" t="s">
        <v>215</v>
      </c>
      <c r="B61" s="8">
        <v>43225</v>
      </c>
      <c r="C61" t="s">
        <v>72</v>
      </c>
      <c r="D61" t="s">
        <v>73</v>
      </c>
      <c r="E61" t="s">
        <v>216</v>
      </c>
      <c r="F61" t="s">
        <v>78</v>
      </c>
      <c r="G61" t="s">
        <v>217</v>
      </c>
      <c r="H61" t="s">
        <v>182</v>
      </c>
    </row>
    <row r="62" spans="1:8" x14ac:dyDescent="0.25">
      <c r="A62" t="s">
        <v>218</v>
      </c>
      <c r="B62" s="8">
        <v>44031</v>
      </c>
      <c r="C62" t="s">
        <v>219</v>
      </c>
      <c r="D62" t="s">
        <v>220</v>
      </c>
      <c r="E62" t="s">
        <v>84</v>
      </c>
      <c r="F62" t="s">
        <v>221</v>
      </c>
      <c r="G62" t="s">
        <v>222</v>
      </c>
      <c r="H62" t="s">
        <v>223</v>
      </c>
    </row>
    <row r="63" spans="1:8" x14ac:dyDescent="0.25">
      <c r="A63" t="s">
        <v>224</v>
      </c>
      <c r="B63" s="8">
        <v>44035</v>
      </c>
      <c r="C63" t="s">
        <v>192</v>
      </c>
      <c r="D63" t="s">
        <v>193</v>
      </c>
      <c r="E63" t="s">
        <v>84</v>
      </c>
      <c r="F63" t="s">
        <v>221</v>
      </c>
      <c r="G63" t="s">
        <v>225</v>
      </c>
      <c r="H63" t="s">
        <v>226</v>
      </c>
    </row>
    <row r="64" spans="1:8" x14ac:dyDescent="0.25">
      <c r="A64" t="s">
        <v>227</v>
      </c>
      <c r="B64" s="8">
        <v>44035</v>
      </c>
      <c r="C64" t="s">
        <v>192</v>
      </c>
      <c r="D64" t="s">
        <v>193</v>
      </c>
      <c r="E64" t="s">
        <v>228</v>
      </c>
      <c r="F64" t="s">
        <v>221</v>
      </c>
      <c r="G64" t="s">
        <v>229</v>
      </c>
      <c r="H64" t="s">
        <v>226</v>
      </c>
    </row>
    <row r="65" spans="1:8" x14ac:dyDescent="0.25">
      <c r="A65" t="s">
        <v>230</v>
      </c>
      <c r="B65" s="8">
        <v>44042</v>
      </c>
      <c r="C65" t="s">
        <v>72</v>
      </c>
      <c r="D65" t="s">
        <v>73</v>
      </c>
      <c r="E65" t="s">
        <v>102</v>
      </c>
      <c r="F65" t="s">
        <v>221</v>
      </c>
      <c r="G65" t="s">
        <v>231</v>
      </c>
      <c r="H65" t="s">
        <v>198</v>
      </c>
    </row>
    <row r="66" spans="1:8" x14ac:dyDescent="0.25">
      <c r="A66" t="s">
        <v>232</v>
      </c>
      <c r="B66" s="8">
        <v>44042</v>
      </c>
      <c r="C66" t="s">
        <v>72</v>
      </c>
      <c r="D66" t="s">
        <v>73</v>
      </c>
      <c r="E66" t="s">
        <v>233</v>
      </c>
      <c r="F66" t="s">
        <v>221</v>
      </c>
      <c r="G66" t="s">
        <v>234</v>
      </c>
      <c r="H66" t="s">
        <v>235</v>
      </c>
    </row>
    <row r="69" spans="1:8" x14ac:dyDescent="0.25">
      <c r="A69" t="s">
        <v>78</v>
      </c>
      <c r="F69">
        <f>COUNTIF(F$5:F$66,A69)</f>
        <v>20</v>
      </c>
    </row>
    <row r="70" spans="1:8" x14ac:dyDescent="0.25">
      <c r="A70" t="s">
        <v>159</v>
      </c>
      <c r="F70">
        <f>COUNTIF(F$5:F$66,A70)</f>
        <v>8</v>
      </c>
    </row>
    <row r="71" spans="1:8" x14ac:dyDescent="0.25">
      <c r="A71" t="s">
        <v>221</v>
      </c>
      <c r="F71">
        <f>COUNTIF(F$5:F$66,A71)</f>
        <v>5</v>
      </c>
    </row>
    <row r="72" spans="1:8" x14ac:dyDescent="0.25">
      <c r="A72" t="str">
        <f>A$69</f>
        <v>Successful</v>
      </c>
      <c r="B72" t="s">
        <v>72</v>
      </c>
      <c r="C72">
        <f>COUNTIFS(C$5:C$66,B72,F$5:F$66,A72)</f>
        <v>16</v>
      </c>
      <c r="F72">
        <f>COUNTIF(F$5:F$66,A72)</f>
        <v>20</v>
      </c>
    </row>
    <row r="73" spans="1:8" x14ac:dyDescent="0.25">
      <c r="A73" t="str">
        <f>A$69</f>
        <v>Successful</v>
      </c>
      <c r="B73" t="s">
        <v>162</v>
      </c>
      <c r="C73">
        <f>COUNTIFS(C$5:C$66,B73,F$5:F$66,A73)</f>
        <v>1</v>
      </c>
    </row>
    <row r="74" spans="1:8" x14ac:dyDescent="0.25">
      <c r="A74" t="str">
        <f>A$69</f>
        <v>Successful</v>
      </c>
      <c r="B74" t="s">
        <v>93</v>
      </c>
      <c r="C74">
        <f>COUNTIFS(C$5:C$66,B74,F$5:F$66,A74)</f>
        <v>3</v>
      </c>
    </row>
    <row r="76" spans="1:8" x14ac:dyDescent="0.25">
      <c r="A76" t="str">
        <f>A$70</f>
        <v>Operational</v>
      </c>
      <c r="B76" t="s">
        <v>72</v>
      </c>
      <c r="C76">
        <f>COUNTIFS(C$5:C$66,B76,F$5:F$66,A76)</f>
        <v>5</v>
      </c>
    </row>
    <row r="77" spans="1:8" x14ac:dyDescent="0.25">
      <c r="A77" t="str">
        <f>A$70</f>
        <v>Operational</v>
      </c>
      <c r="B77" t="s">
        <v>162</v>
      </c>
      <c r="C77">
        <f>COUNTIFS(C$5:C$66,B77,F$5:F$66,A77)</f>
        <v>1</v>
      </c>
    </row>
    <row r="78" spans="1:8" x14ac:dyDescent="0.25">
      <c r="A78" t="str">
        <f>A$70</f>
        <v>Operational</v>
      </c>
      <c r="B78" t="s">
        <v>200</v>
      </c>
      <c r="C78">
        <f>COUNTIFS(C$5:C$66,B78,F$5:F$66,A78)</f>
        <v>1</v>
      </c>
    </row>
    <row r="79" spans="1:8" x14ac:dyDescent="0.25">
      <c r="A79" t="str">
        <f>A$70</f>
        <v>Operational</v>
      </c>
      <c r="B79" t="str">
        <f>C58</f>
        <v>ESA/Roscosmos</v>
      </c>
      <c r="C79">
        <f>COUNTIFS(C$5:C$66,B79,F$5:F$66,A79)</f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Mars Data Rates</vt:lpstr>
      <vt:lpstr>All Missions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jlr</dc:creator>
  <cp:lastModifiedBy>2018-07-31</cp:lastModifiedBy>
  <dcterms:created xsi:type="dcterms:W3CDTF">2020-07-02T01:20:57Z</dcterms:created>
  <dcterms:modified xsi:type="dcterms:W3CDTF">2020-08-10T17:36:28Z</dcterms:modified>
</cp:coreProperties>
</file>